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20" yWindow="1320" windowWidth="32767" windowHeight="18500" firstSheet="1" activeTab="1"/>
  </bookViews>
  <sheets>
    <sheet name="Requests Sorted by Importance" sheetId="1" r:id="rId1"/>
    <sheet name="Annual Resource Allocation List" sheetId="2" r:id="rId2"/>
    <sheet name="Emergency Requests" sheetId="3" r:id="rId3"/>
    <sheet name="Big Ticket Item List" sheetId="4" r:id="rId4"/>
  </sheets>
  <definedNames>
    <definedName name="_xlnm.Print_Area" localSheetId="2">'Emergency Requests'!$B$2:$R$8</definedName>
  </definedNames>
  <calcPr fullCalcOnLoad="1"/>
</workbook>
</file>

<file path=xl/sharedStrings.xml><?xml version="1.0" encoding="utf-8"?>
<sst xmlns="http://schemas.openxmlformats.org/spreadsheetml/2006/main" count="1380" uniqueCount="251">
  <si>
    <t>De Anza College: Instructional Planning and Budget Team</t>
  </si>
  <si>
    <t>Per Item Cost</t>
  </si>
  <si>
    <t>How Many?</t>
  </si>
  <si>
    <t>Total Cost</t>
  </si>
  <si>
    <t xml:space="preserve"> </t>
  </si>
  <si>
    <t xml:space="preserve">New Item or Replacement N/Rp </t>
  </si>
  <si>
    <t>Infra-structure needed? Yes/No</t>
  </si>
  <si>
    <t>Life Expectancy of  item (years)</t>
  </si>
  <si>
    <r>
      <rPr>
        <b/>
        <u val="single"/>
        <sz val="10"/>
        <color indexed="8"/>
        <rFont val="Calibri"/>
        <family val="2"/>
      </rPr>
      <t>Instructions:</t>
    </r>
    <r>
      <rPr>
        <sz val="10"/>
        <color indexed="8"/>
        <rFont val="Calibri"/>
        <family val="2"/>
      </rPr>
      <t xml:space="preserve">  Use this list for large ticket items (even if you don't have an estimated cost of the item.  Examples of "big ticket items" are things like a Planetarium Projector (valued at approximately $400,000), Bleachers for Gymnasium (estimated cost unknown), Electronic Garage Door for Automotive Technology Garage, Stadium Bleacher for Football Field, etc.</t>
    </r>
    <r>
      <rPr>
        <sz val="12"/>
        <color theme="1"/>
        <rFont val="Calibri"/>
        <family val="2"/>
      </rPr>
      <t xml:space="preserve">
</t>
    </r>
    <r>
      <rPr>
        <b/>
        <sz val="12"/>
        <color indexed="8"/>
        <rFont val="Calibri"/>
        <family val="2"/>
      </rPr>
      <t>This list should be sent to your Dean when you submit your APRU.</t>
    </r>
  </si>
  <si>
    <t>Division/
Department</t>
  </si>
  <si>
    <t>Lottery</t>
  </si>
  <si>
    <t>Instructional Equipment Funding</t>
  </si>
  <si>
    <t>Perkins Funds</t>
  </si>
  <si>
    <t>To be completed by  IPBT</t>
  </si>
  <si>
    <t>TOTALS</t>
  </si>
  <si>
    <r>
      <rPr>
        <b/>
        <u val="single"/>
        <sz val="10"/>
        <color indexed="8"/>
        <rFont val="Calibri"/>
        <family val="2"/>
      </rPr>
      <t>Instructions:</t>
    </r>
    <r>
      <rPr>
        <sz val="10"/>
        <color indexed="8"/>
        <rFont val="Calibri"/>
        <family val="2"/>
      </rPr>
      <t xml:space="preserve">   This page for emergency requests such as a piece of equipment that broke unexpectedly. </t>
    </r>
  </si>
  <si>
    <r>
      <t xml:space="preserve">Item </t>
    </r>
    <r>
      <rPr>
        <b/>
        <sz val="10"/>
        <color indexed="10"/>
        <rFont val="Calibri"/>
        <family val="2"/>
      </rPr>
      <t xml:space="preserve">including why it was not included as a resource request </t>
    </r>
  </si>
  <si>
    <t>Section of APRU it is listed in (e.g. V.E.1 or V.F.1)</t>
  </si>
  <si>
    <t>Subtotal</t>
  </si>
  <si>
    <t>Tax</t>
  </si>
  <si>
    <t>Shipping</t>
  </si>
  <si>
    <r>
      <t>Priority</t>
    </r>
    <r>
      <rPr>
        <b/>
        <sz val="12"/>
        <color indexed="10"/>
        <rFont val="Times New Roman"/>
        <family val="1"/>
      </rPr>
      <t xml:space="preserve"> Critical, Needed, Desirable</t>
    </r>
  </si>
  <si>
    <t>Strong Workforce Funds</t>
  </si>
  <si>
    <t>Facilities</t>
  </si>
  <si>
    <t>Other/Notes</t>
  </si>
  <si>
    <r>
      <rPr>
        <b/>
        <sz val="12"/>
        <color indexed="8"/>
        <rFont val="Calibri"/>
        <family val="2"/>
      </rPr>
      <t xml:space="preserve">EMERGENCY REQUESTS  LIST </t>
    </r>
    <r>
      <rPr>
        <b/>
        <sz val="10"/>
        <color indexed="8"/>
        <rFont val="Calibri"/>
        <family val="2"/>
      </rPr>
      <t xml:space="preserve">    Department/Division:  </t>
    </r>
    <r>
      <rPr>
        <b/>
        <u val="single"/>
        <sz val="10"/>
        <color indexed="8"/>
        <rFont val="Calibri"/>
        <family val="2"/>
      </rPr>
      <t xml:space="preserve">                                    </t>
    </r>
    <r>
      <rPr>
        <b/>
        <sz val="10"/>
        <color indexed="8"/>
        <rFont val="Calibri"/>
        <family val="2"/>
      </rPr>
      <t>____________    Name of Point of Contact: ____________________________</t>
    </r>
  </si>
  <si>
    <t xml:space="preserve">INSTRUCTIONAL EQUIPMENT LIST Spring '19  </t>
  </si>
  <si>
    <r>
      <t xml:space="preserve"> </t>
    </r>
    <r>
      <rPr>
        <b/>
        <u val="single"/>
        <sz val="12"/>
        <color indexed="8"/>
        <rFont val="Calibri"/>
        <family val="2"/>
      </rPr>
      <t xml:space="preserve">Department/Division: </t>
    </r>
    <r>
      <rPr>
        <b/>
        <sz val="12"/>
        <color indexed="8"/>
        <rFont val="Calibri"/>
        <family val="2"/>
      </rPr>
      <t xml:space="preserve">                                               </t>
    </r>
    <r>
      <rPr>
        <b/>
        <u val="single"/>
        <sz val="12"/>
        <color indexed="8"/>
        <rFont val="Calibri"/>
        <family val="2"/>
      </rPr>
      <t xml:space="preserve">_______________    Name of Point of Contact: ___________________                                              </t>
    </r>
    <r>
      <rPr>
        <u val="single"/>
        <sz val="10"/>
        <color indexed="8"/>
        <rFont val="Calibri"/>
        <family val="2"/>
      </rPr>
      <t xml:space="preserve"> writer's name</t>
    </r>
    <r>
      <rPr>
        <b/>
        <sz val="12"/>
        <color indexed="8"/>
        <rFont val="Calibri"/>
        <family val="2"/>
      </rPr>
      <t xml:space="preserve">                                                                                                                                                                                                                    (</t>
    </r>
    <r>
      <rPr>
        <b/>
        <sz val="11"/>
        <color indexed="8"/>
        <rFont val="Calibri"/>
        <family val="2"/>
      </rPr>
      <t>Large Value Items that are structurally necessary for program improvement or continuation and cost more then $100,000 per single item</t>
    </r>
    <r>
      <rPr>
        <b/>
        <sz val="12"/>
        <color indexed="8"/>
        <rFont val="Calibri"/>
        <family val="2"/>
      </rPr>
      <t>)</t>
    </r>
  </si>
  <si>
    <t xml:space="preserve">
Department</t>
  </si>
  <si>
    <t>Quantity</t>
  </si>
  <si>
    <t>Lockable storage cabinets with benches</t>
  </si>
  <si>
    <t>Alignment lift</t>
  </si>
  <si>
    <t>V. E. 1</t>
  </si>
  <si>
    <t>No</t>
  </si>
  <si>
    <t>Rp</t>
  </si>
  <si>
    <t xml:space="preserve">N </t>
  </si>
  <si>
    <t>Critical</t>
  </si>
  <si>
    <t>SMOG machine</t>
  </si>
  <si>
    <t>Automatic parts cleaner, water based</t>
  </si>
  <si>
    <t>Bench-Top ultrasonic cleaner, water based</t>
  </si>
  <si>
    <t>Spray cabinet cleaner, water based</t>
  </si>
  <si>
    <t>Auto Tech</t>
  </si>
  <si>
    <t>Yes</t>
  </si>
  <si>
    <t>Air Condtioning machine for 1234 YF</t>
  </si>
  <si>
    <t>Vehicle lift</t>
  </si>
  <si>
    <t>V. F. 1</t>
  </si>
  <si>
    <t>Desirable</t>
  </si>
  <si>
    <t>Steam cleaner</t>
  </si>
  <si>
    <t>V.E.1</t>
  </si>
  <si>
    <t>N</t>
  </si>
  <si>
    <t xml:space="preserve">Battery volt amp load testers </t>
  </si>
  <si>
    <t xml:space="preserve">Headlight aiming equipment </t>
  </si>
  <si>
    <t>iATN subscription</t>
  </si>
  <si>
    <t>Alldata subscription</t>
  </si>
  <si>
    <t>Identifix subscription</t>
  </si>
  <si>
    <t>Shopkey subscription</t>
  </si>
  <si>
    <t>AERA membership &amp; ProSIS subscription</t>
  </si>
  <si>
    <t>V. H. 1</t>
  </si>
  <si>
    <t>US Report on ADAS &amp; System Safety</t>
  </si>
  <si>
    <t>Misc shop oils, abrasives, detergents, &amp; cleaning</t>
  </si>
  <si>
    <t>Brake parts washers</t>
  </si>
  <si>
    <t>Engine oil extractors</t>
  </si>
  <si>
    <t>Ignition simulator boards</t>
  </si>
  <si>
    <t>ASE study guides</t>
  </si>
  <si>
    <t>Turors/Mentors</t>
  </si>
  <si>
    <t>Conferences and Travel</t>
  </si>
  <si>
    <t>Accounting</t>
  </si>
  <si>
    <t xml:space="preserve">Supplemental Instruction and Peer Tutors </t>
  </si>
  <si>
    <t>I.C.2</t>
  </si>
  <si>
    <t>N/A</t>
  </si>
  <si>
    <t xml:space="preserve"> $12 per hour, 10 hrs per week, $5760 per quarter - $17,280 year</t>
  </si>
  <si>
    <t>To improve equity and enhanceprogram success rates</t>
  </si>
  <si>
    <t>Subscriptions - Professional Journals - AICPA/FASB</t>
  </si>
  <si>
    <t xml:space="preserve">Stay current with profession updates/regulations </t>
  </si>
  <si>
    <t>CPA License Update</t>
  </si>
  <si>
    <t>Business</t>
  </si>
  <si>
    <t>Industry mentor to build relationships, counsel students, and conduct industry events at $2,500 per quarter.</t>
  </si>
  <si>
    <t>n/a</t>
  </si>
  <si>
    <t>$2,500/quarter</t>
  </si>
  <si>
    <t>to improve equity and enhanceprogram success rates</t>
  </si>
  <si>
    <t xml:space="preserve">Peer tutors for BUS18 Business Law, BUS10 Intro to Business, BUS54 Business Math, BUS91 Personal Finance, BUS70 e-commerce, BUS85 Business Communication </t>
  </si>
  <si>
    <t>$12/hrx10hr/wkx11wks=$10,560</t>
  </si>
  <si>
    <t>Orientation and student outreach</t>
  </si>
  <si>
    <t>$1,500/quarter</t>
  </si>
  <si>
    <t>Social Entrepreneurship Center to work with local businesses to launch ventures that benefit society and environment -leading faculty stipend (to be lead by a full time faculty)</t>
  </si>
  <si>
    <t>$10,500/quarter</t>
  </si>
  <si>
    <t>Social Entrepreneurship Center - Industry mentors (from local community or subject matter experts)</t>
  </si>
  <si>
    <t>$2,500x2 / quarter=$5,000</t>
  </si>
  <si>
    <t>Social Entrepreneurship Center - material costs (software, computer, costs of production materials, marketing materials, advertising, business licenses, etc.)</t>
  </si>
  <si>
    <t>$5,000 / quarter</t>
  </si>
  <si>
    <t>Business Lab desktop computer for tutors and industry mentors</t>
  </si>
  <si>
    <t>New</t>
  </si>
  <si>
    <t>Business Lab desktop computer for Social Entrepreneurship Center</t>
  </si>
  <si>
    <t>Desktop monitor and docking station for fulltime faculty using laptop who needs bigger screen for instructional material preparation</t>
  </si>
  <si>
    <t>Entrance key for external door for Business Lab in ATC building currently cannot access when CIS lab not open</t>
  </si>
  <si>
    <t>V.F.1</t>
  </si>
  <si>
    <t xml:space="preserve">Critical </t>
  </si>
  <si>
    <t xml:space="preserve">Continue offering CodeLab online tutorial free to all our programming students. </t>
  </si>
  <si>
    <t>V.G.</t>
  </si>
  <si>
    <t>Current license to be renewed in 2021</t>
  </si>
  <si>
    <t>Peer tutoring in the lab figured at 3 perquarter working 16 hours per week for 10 weeks per quarter at 14.50</t>
  </si>
  <si>
    <t>Mentor - Currently working to build industry relationships, counsel students, and STEM events. Cost is per quarter.</t>
  </si>
  <si>
    <t>III.D.</t>
  </si>
  <si>
    <t>Necessary</t>
  </si>
  <si>
    <t>Wireless adapter for each ATC classroom</t>
  </si>
  <si>
    <t>V.E.2 List #11 &amp; V.E.3 Justification #11</t>
  </si>
  <si>
    <t>For students who use their own laptops</t>
  </si>
  <si>
    <t>Electrical outlets in classrooms for student laptops. Estimate is per classroom.</t>
  </si>
  <si>
    <t>Facilities? Or do it ourselves</t>
  </si>
  <si>
    <t xml:space="preserve">TechSmith - Camtasia </t>
  </si>
  <si>
    <t>Not annual license</t>
  </si>
  <si>
    <t>TechSmith - SnagIt</t>
  </si>
  <si>
    <t>B Budget? Not annual license</t>
  </si>
  <si>
    <t>MacInCloud http://www.macincloud.com/</t>
  </si>
  <si>
    <t>V.E.2 List #10 &amp; V.E.3 Justification #10</t>
  </si>
  <si>
    <t>Amazon Web Services</t>
  </si>
  <si>
    <t>V.E.2 List #2 &amp; V.E.3 Justification #2</t>
  </si>
  <si>
    <t>Teaching Assistants</t>
  </si>
  <si>
    <t>V.J.</t>
  </si>
  <si>
    <t>Providng TA certificates, social gatherings.</t>
  </si>
  <si>
    <t>Cyber Security Summer Camp</t>
  </si>
  <si>
    <t>Other Outreach offorts</t>
  </si>
  <si>
    <t>V.E.2 List #12 &amp; V.E.3 Justification #12</t>
  </si>
  <si>
    <t>Microphone - https://www.amazon.com/gp/product/B073JLFYX8/ref=as_li_qf_sp_asin_il_tl?ie=UTF8&amp;tag=6158-20&amp;camp=1789&amp;creative=9325&amp;linkCode=as2&amp;creativeASIN=B073JLFYX8&amp;linkId=eee08af281f2c1eac6a8af30da8a4b14</t>
  </si>
  <si>
    <t>V.E.2</t>
  </si>
  <si>
    <t>Conference Funds</t>
  </si>
  <si>
    <t>VMWare software license - 3 years (https://vmapss.onthehub.com/WebStore/OfferingsOfMajorVersionList.aspx?pmv=0c8ae1ac-7cfe-e011-8e6c-f04da23e67f6&amp;)</t>
  </si>
  <si>
    <t>zyBooks provided for each beginning programming student</t>
  </si>
  <si>
    <t>V.E.2 List #17 &amp; V.E.3 Justification #17</t>
  </si>
  <si>
    <t>CIS</t>
  </si>
  <si>
    <t>DMT</t>
  </si>
  <si>
    <t>Sidick Wire CNC Elecrical Discharge Machine</t>
  </si>
  <si>
    <t>Sodick Die Sink CNC Electrical Discharge Machine</t>
  </si>
  <si>
    <t>Carbide Tooling / Multi Axis CNC</t>
  </si>
  <si>
    <t>Qaulity Control Statistacal Software</t>
  </si>
  <si>
    <t>Tooling/Fixtures CNC Y Axis Lathes</t>
  </si>
  <si>
    <t>HP540 Jet Fusion 3D Printer</t>
  </si>
  <si>
    <t>FL F 3D Printer SLS</t>
  </si>
  <si>
    <t>Ceramic Kkiln for 3D Printing</t>
  </si>
  <si>
    <t>Expansion</t>
  </si>
  <si>
    <t>Nylon Capable 3D Printer</t>
  </si>
  <si>
    <t>Develop and offer new 3D printing courses/consultant</t>
  </si>
  <si>
    <t>Professional Development / Conferences</t>
  </si>
  <si>
    <t>DMY</t>
  </si>
  <si>
    <t>Dedicted Counselor Applied Technologies</t>
  </si>
  <si>
    <t>Markedforged 3D Metal Printer</t>
  </si>
  <si>
    <t>SOFTWARE FOR EXSISTING PROGRAM /PAID WITH lOTTERY FOR 15+YEARS</t>
  </si>
  <si>
    <t>Mastecam annual update</t>
  </si>
  <si>
    <t>annual</t>
  </si>
  <si>
    <t>NIMS National Certification annual</t>
  </si>
  <si>
    <t>Vericut Simulation annual update</t>
  </si>
  <si>
    <t>SilidWorks CAD annual update</t>
  </si>
  <si>
    <t>NX (both cad and cam)  annual update</t>
  </si>
  <si>
    <t xml:space="preserve">Student Class Materials ( Aluminum, Steel, Plastic, </t>
  </si>
  <si>
    <r>
      <rPr>
        <b/>
        <u val="single"/>
        <sz val="9"/>
        <color indexed="8"/>
        <rFont val="Times New Roman"/>
        <family val="1"/>
      </rPr>
      <t>I</t>
    </r>
    <r>
      <rPr>
        <b/>
        <sz val="9"/>
        <color indexed="8"/>
        <rFont val="Times New Roman"/>
        <family val="1"/>
      </rPr>
      <t xml:space="preserve">nstructions:  Each Department/Program must provide an instructional equipment request list each year.  A Division priority list should be developed by working within your Division processes.
Items you do not have to list: 
1) computer and furniture requests that are already on a college refresh schedule or items that already exist in classrooms, offices, conference rooms etc.  
2) office supplies or items normally covered by operational ”B” budget.
Items that should be listed:  All instructional equipment items with a subtotal value of  $100 or more per individual item that do not fall within #1 or #2 above.
Note: The items should provide programmatic support for student learning and </t>
    </r>
    <r>
      <rPr>
        <b/>
        <u val="single"/>
        <sz val="9"/>
        <color indexed="8"/>
        <rFont val="Times New Roman"/>
        <family val="1"/>
      </rPr>
      <t>must</t>
    </r>
    <r>
      <rPr>
        <b/>
        <sz val="9"/>
        <color indexed="8"/>
        <rFont val="Times New Roman"/>
        <family val="1"/>
      </rPr>
      <t xml:space="preserve"> be included as a part of the Program Review submitted in Spring 2019. If there is an emergency item needed that was not on the Program Review, then list that on sheet 2 titled “Emergency Requests”.</t>
    </r>
    <r>
      <rPr>
        <b/>
        <sz val="9"/>
        <color indexed="10"/>
        <rFont val="Times New Roman"/>
        <family val="1"/>
      </rPr>
      <t xml:space="preserve">
</t>
    </r>
    <r>
      <rPr>
        <b/>
        <sz val="9"/>
        <color indexed="8"/>
        <rFont val="Times New Roman"/>
        <family val="1"/>
      </rPr>
      <t xml:space="preserve">Priorities: </t>
    </r>
    <r>
      <rPr>
        <b/>
        <sz val="9"/>
        <color indexed="10"/>
        <rFont val="Times New Roman"/>
        <family val="1"/>
      </rPr>
      <t>Critical:</t>
    </r>
    <r>
      <rPr>
        <b/>
        <sz val="9"/>
        <color indexed="8"/>
        <rFont val="Times New Roman"/>
        <family val="1"/>
      </rPr>
      <t xml:space="preserve"> Can't live without it; </t>
    </r>
    <r>
      <rPr>
        <b/>
        <sz val="9"/>
        <color indexed="10"/>
        <rFont val="Times New Roman"/>
        <family val="1"/>
      </rPr>
      <t>Needed</t>
    </r>
    <r>
      <rPr>
        <b/>
        <sz val="9"/>
        <color indexed="8"/>
        <rFont val="Times New Roman"/>
        <family val="1"/>
      </rPr>
      <t xml:space="preserve">: Necessary in 1 - 2 years; </t>
    </r>
    <r>
      <rPr>
        <b/>
        <sz val="9"/>
        <color indexed="10"/>
        <rFont val="Times New Roman"/>
        <family val="1"/>
      </rPr>
      <t>Desirable:</t>
    </r>
    <r>
      <rPr>
        <b/>
        <sz val="9"/>
        <color indexed="8"/>
        <rFont val="Times New Roman"/>
        <family val="1"/>
      </rPr>
      <t xml:space="preserve"> Expansion/increase abilities/planning </t>
    </r>
    <r>
      <rPr>
        <b/>
        <u val="single"/>
        <sz val="9"/>
        <color indexed="8"/>
        <rFont val="Times New Roman"/>
        <family val="1"/>
      </rPr>
      <t xml:space="preserve">
</t>
    </r>
    <r>
      <rPr>
        <sz val="9"/>
        <color indexed="8"/>
        <rFont val="Times New Roman"/>
        <family val="1"/>
      </rPr>
      <t xml:space="preserve">
</t>
    </r>
  </si>
  <si>
    <t xml:space="preserve">  </t>
  </si>
  <si>
    <t>Priority Critical, Needed, Desirable</t>
  </si>
  <si>
    <t>Division of Business, Computer Science, and Applied Technologies</t>
  </si>
  <si>
    <t>Included in Shipping is $1500 for electrical work</t>
  </si>
  <si>
    <t>Two more smart classrooms between the hours of 6:00 - 8:00 pm; one more classroom during the daytime (9:30 - 5:20 pm).</t>
  </si>
  <si>
    <t>A Mac classroom equipped with a Mac computer for each student to use (evening would work)</t>
  </si>
  <si>
    <t>Re-design for AT 205 (This could be accomplished by smaller desks and/or chairs with smaller footptint)</t>
  </si>
  <si>
    <t>Smart boards for the classrooms</t>
  </si>
  <si>
    <t>A second overhead projector</t>
  </si>
  <si>
    <t>Total</t>
  </si>
  <si>
    <t>ETS-type request</t>
  </si>
  <si>
    <t xml:space="preserve">Computer in AT 203F cloned as computers in lab </t>
  </si>
  <si>
    <t>PolyCom phone to allow dial-in access to the meetings in AT 203F.</t>
  </si>
  <si>
    <t>Each Full-time CIS Faculty member's office desktop computer needs parallel software to software on computers in AT 203 and in the classrooms. Office computers need direct access to AT 203 server.</t>
  </si>
  <si>
    <t>ETS Labor</t>
  </si>
  <si>
    <t xml:space="preserve">Each FT CIS Faculty member needs a laptop in addition to a desktop. The laptop needs software in parallel to software used by students in lab and classrooms </t>
  </si>
  <si>
    <t>Total Requests</t>
  </si>
  <si>
    <t xml:space="preserve">Item(please remember, the subtotal value must be over $100) </t>
  </si>
  <si>
    <t xml:space="preserve">Currently going for bid under current allocation of  2018-19 </t>
  </si>
  <si>
    <t>Priority Critical, Needed/ Necessary, Desirable/ Exapnsion</t>
  </si>
  <si>
    <t>Total Critical Requests</t>
  </si>
  <si>
    <t>Total Necessary Requests</t>
  </si>
  <si>
    <t>Total Expansion Requests</t>
  </si>
  <si>
    <t>Overall Requests including Facilities and ETS request</t>
  </si>
  <si>
    <r>
      <t xml:space="preserve">RESOURCE REQUEST LIST Spring 2019   </t>
    </r>
    <r>
      <rPr>
        <b/>
        <u val="single"/>
        <sz val="11"/>
        <color indexed="8"/>
        <rFont val="Times New Roman"/>
        <family val="1"/>
      </rPr>
      <t>Department/Division:            Division of Business, Computer Science and Applied Technologies           Name of Point of Contact:</t>
    </r>
    <r>
      <rPr>
        <u val="single"/>
        <sz val="11"/>
        <color indexed="8"/>
        <rFont val="Times New Roman"/>
        <family val="1"/>
      </rPr>
      <t xml:space="preserve"> _</t>
    </r>
    <r>
      <rPr>
        <b/>
        <u val="single"/>
        <sz val="11"/>
        <color indexed="8"/>
        <rFont val="Times New Roman"/>
        <family val="1"/>
      </rPr>
      <t>Moaty Fayek</t>
    </r>
    <r>
      <rPr>
        <u val="single"/>
        <sz val="11"/>
        <color indexed="8"/>
        <rFont val="Times New Roman"/>
        <family val="1"/>
      </rPr>
      <t>____________</t>
    </r>
  </si>
  <si>
    <t>Y</t>
  </si>
  <si>
    <t>Departmental Accounts (SurveryMonkey, etc.)</t>
  </si>
  <si>
    <t>As per Mary, disregard as lab will do refresh next year</t>
  </si>
  <si>
    <t>for faculty or student use?</t>
  </si>
  <si>
    <t>ETS request</t>
  </si>
  <si>
    <t>for faculty use, not students</t>
  </si>
  <si>
    <t>Unsure if this applies to SWF or not</t>
  </si>
  <si>
    <t>Minimum wage increase to $13/hr and will go through SSC</t>
  </si>
  <si>
    <t>Privacy Shields</t>
  </si>
  <si>
    <t>Delete already purchased</t>
  </si>
  <si>
    <t>Instructional in class assistance  / CNC</t>
  </si>
  <si>
    <t>Can also apply for SRPC funds through Offce of ProDev</t>
  </si>
  <si>
    <t>Includes benefits; Can also apply for SRPC funds through Offce of ProDev</t>
  </si>
  <si>
    <t>Instructional equipment + tools as needed</t>
  </si>
  <si>
    <r>
      <rPr>
        <b/>
        <u val="single"/>
        <sz val="9"/>
        <color indexed="8"/>
        <rFont val="Times New Roman"/>
        <family val="1"/>
      </rPr>
      <t>I</t>
    </r>
    <r>
      <rPr>
        <b/>
        <sz val="9"/>
        <color indexed="8"/>
        <rFont val="Times New Roman"/>
        <family val="1"/>
      </rPr>
      <t xml:space="preserve">nstructions:  Each Department/Program must provide an instructional equipment request list each year.  A Division priority list should be developed by working within your Division processes.
Items you do not have to list: 
1) computer and furniture requests that are already on a college refresh schedule or items that already exist in classrooms, offices, conference rooms etc.  
2) office supplies or items normally covered by operational ”B” budget.
Items that should be listed:  All instructional equipment items with a subtotal value of  $100 or more per individual item that do not fall within #1 or #2 above.
Note: The items should provide programmatic support for student learning and </t>
    </r>
    <r>
      <rPr>
        <b/>
        <u val="single"/>
        <sz val="9"/>
        <color indexed="8"/>
        <rFont val="Times New Roman"/>
        <family val="1"/>
      </rPr>
      <t>must</t>
    </r>
    <r>
      <rPr>
        <b/>
        <sz val="9"/>
        <color indexed="8"/>
        <rFont val="Times New Roman"/>
        <family val="1"/>
      </rPr>
      <t xml:space="preserve"> be included as a part of the Program Review submitted in Spring 2019. If there is an emergency item needed that was not on the Program Review, then list that on sheet 2 titled “Emergency Requests”.</t>
    </r>
    <r>
      <rPr>
        <b/>
        <sz val="9"/>
        <color indexed="10"/>
        <rFont val="Times New Roman"/>
        <family val="1"/>
      </rPr>
      <t xml:space="preserve">
</t>
    </r>
    <r>
      <rPr>
        <b/>
        <sz val="9"/>
        <color indexed="8"/>
        <rFont val="Times New Roman"/>
        <family val="1"/>
      </rPr>
      <t xml:space="preserve">Priorities: </t>
    </r>
    <r>
      <rPr>
        <b/>
        <sz val="9"/>
        <color indexed="10"/>
        <rFont val="Times New Roman"/>
        <family val="1"/>
      </rPr>
      <t>Critical:</t>
    </r>
    <r>
      <rPr>
        <b/>
        <sz val="9"/>
        <color indexed="8"/>
        <rFont val="Times New Roman"/>
        <family val="1"/>
      </rPr>
      <t xml:space="preserve"> Courses and/or program cannot run without it; </t>
    </r>
    <r>
      <rPr>
        <b/>
        <sz val="9"/>
        <color indexed="10"/>
        <rFont val="Times New Roman"/>
        <family val="1"/>
      </rPr>
      <t>Needed</t>
    </r>
    <r>
      <rPr>
        <b/>
        <sz val="9"/>
        <color indexed="8"/>
        <rFont val="Times New Roman"/>
        <family val="1"/>
      </rPr>
      <t xml:space="preserve">: Necessary in 1 - 2 yearsNecessary for the regular functions of the program (i.e., replenishing supply items, replacement aging equipment) -- will cause program delays or changes in course scheduling if not provided ; </t>
    </r>
    <r>
      <rPr>
        <b/>
        <sz val="9"/>
        <color indexed="10"/>
        <rFont val="Times New Roman"/>
        <family val="1"/>
      </rPr>
      <t>Desirable:</t>
    </r>
    <r>
      <rPr>
        <b/>
        <sz val="9"/>
        <color indexed="8"/>
        <rFont val="Times New Roman"/>
        <family val="1"/>
      </rPr>
      <t xml:space="preserve"> Requested as part of program growth or innovation </t>
    </r>
    <r>
      <rPr>
        <b/>
        <u val="single"/>
        <sz val="9"/>
        <color indexed="8"/>
        <rFont val="Times New Roman"/>
        <family val="1"/>
      </rPr>
      <t xml:space="preserve">
</t>
    </r>
    <r>
      <rPr>
        <sz val="9"/>
        <color indexed="8"/>
        <rFont val="Times New Roman"/>
        <family val="1"/>
      </rPr>
      <t xml:space="preserve">
</t>
    </r>
  </si>
  <si>
    <t>Enter Justification</t>
  </si>
  <si>
    <r>
      <t xml:space="preserve">RESOURCE REQUEST LIST 2019-20   </t>
    </r>
    <r>
      <rPr>
        <b/>
        <u val="single"/>
        <sz val="9"/>
        <color indexed="8"/>
        <rFont val="Times New Roman"/>
        <family val="1"/>
      </rPr>
      <t xml:space="preserve">Department/Division:         </t>
    </r>
    <r>
      <rPr>
        <b/>
        <sz val="9"/>
        <color indexed="8"/>
        <rFont val="Times New Roman"/>
        <family val="1"/>
      </rPr>
      <t xml:space="preserve">          _______________</t>
    </r>
    <r>
      <rPr>
        <b/>
        <u val="single"/>
        <sz val="9"/>
        <color indexed="8"/>
        <rFont val="Times New Roman"/>
        <family val="1"/>
      </rPr>
      <t xml:space="preserve">    Name of Point of Contact:</t>
    </r>
    <r>
      <rPr>
        <b/>
        <sz val="9"/>
        <color indexed="8"/>
        <rFont val="Times New Roman"/>
        <family val="1"/>
      </rPr>
      <t xml:space="preserve"> </t>
    </r>
    <r>
      <rPr>
        <sz val="9"/>
        <color indexed="8"/>
        <rFont val="Times New Roman"/>
        <family val="1"/>
      </rPr>
      <t>____________</t>
    </r>
  </si>
  <si>
    <t>Priority: Critical, Needed, Desirable</t>
  </si>
  <si>
    <r>
      <t xml:space="preserve">Category:
</t>
    </r>
    <r>
      <rPr>
        <sz val="9"/>
        <rFont val="Times New Roman"/>
        <family val="1"/>
      </rPr>
      <t>Equipment,
Facility, or
Other</t>
    </r>
  </si>
  <si>
    <t>Tax
9.00%</t>
  </si>
  <si>
    <t>BCAT/CIS</t>
  </si>
  <si>
    <t>1 Yr</t>
  </si>
  <si>
    <t>Other</t>
  </si>
  <si>
    <t>Students need practice with basic syntax and working with constructs. This gives the practice with immediate feedback. This acknowledges equity since this tutorial plus the textbook slides provides enough resources for student succeed even if they are unable able to purchase the tex.</t>
  </si>
  <si>
    <t>Students are able to receive assistance on debugging code from the CIS students who volunteer as Teaching Assistants. However, when students need to have the underlying concepts explained, then the student paid tutors explain the constructs.</t>
  </si>
  <si>
    <t>Peer tutoring in the lab figured at 3 perquarter working 16 hours per week for 10 weeks per quarter at 15.00</t>
  </si>
  <si>
    <t>The code would be shown on one screen and the textbook or other resource on the second screen.</t>
  </si>
  <si>
    <t>The would give instructors the ability to capture what is written during clas and quickly post to Canvas</t>
  </si>
  <si>
    <t>Students are generally making the chooice not to register for 8:00 - 9:50 pm classes since students depend on public transportation. Many students have concerns about their safety during the 10:00 pm hour.</t>
  </si>
  <si>
    <t>This would be primarily for classes in Swift programming classes and iOS Development classes.</t>
  </si>
  <si>
    <t>ETS</t>
  </si>
  <si>
    <t>Faculty</t>
  </si>
  <si>
    <t>Needed</t>
  </si>
  <si>
    <t>As CIS Department expands Python, Data Science program, and Cybersecurity, another faculty member with expertise in one or more of these areas will be needed.</t>
  </si>
  <si>
    <t>Departmental Accounts</t>
  </si>
  <si>
    <t xml:space="preserve">CIS volunteer assistants are to get certificates acnowledging help assisting their peers and a special event to celebrate.  </t>
  </si>
  <si>
    <t>Special outreach to students who may be interesting in later pursuing Cyber Security classes or other computer science classes at De Anza.</t>
  </si>
  <si>
    <t>With over crowded classrooms and/or those faculty with soft boices a microphone makes it easier for students to hear. Due to more classes than we have rooms for, CIS classes are held throughout day and evening in the back of the lab. In addition we do hold speaker series events in the lab that necessitate micro</t>
  </si>
  <si>
    <t>Such areas as Cloud computing, Data Science, and Cybersecurity are constantly changing and conferenc attendance is the best way for faculty to keep up to speed in these areas.</t>
  </si>
  <si>
    <t>VMWare is used in conjucntion with software for security courses and web development courses.</t>
  </si>
  <si>
    <t xml:space="preserve">ZyBooks is an engaging interactive resource for students wheih would supplant the current text. However, it is an inaffective tool unless every student can afford it. </t>
  </si>
  <si>
    <t>zyBooks provided for each beginning programming student to ensure equity</t>
  </si>
  <si>
    <t> Allows capture and immediate editing of lecture with code development for later viewing by students. Several enhancements list such issues as "flipping" the classroom more and the fact that students need to work on lab assignments during class face-toface time. Having videos there for students to review would speed up lecture time and allow for more one-on-one time during class.</t>
  </si>
  <si>
    <t xml:space="preserve">Chegg and other such accounts so that the instructor can see what assistance students are getting online. When we realize that our students are subscribing to tutoring sites we need a departmental
subscription in order to "see" what are students are seeing. This would be in instructors' efforts to
curb cheating by copying solutions posted online.
</t>
  </si>
  <si>
    <t>Computer in AT 203F cloned as computers in lab. With the growth in the number of students our lab is often noisy and crowded. instructors were assisting students in AT 203B but this needs to be reserved as a preparation area for adjunct faculty. The solution is using CIS 203F for instructors to hold sessions with individual or small groups of students. This necessitates the need for computer in there. This speaks to equity as well since it is the at-risk students who are the least likely to have their own laptop to use during conference with instructor.</t>
  </si>
  <si>
    <t> PolyCom phone to allow dial-in access to the meetings in AT 203F. There is only a 30 minute period during the day when no faculty are teaching. Due to the three CIS clubs with meetings on Fridays, faculty are busy attending these meeting as advisers. PolyCom Phone would facilitate some faculty being able to join meeting from off campus allowing more creative scheduling of department meetings times.</t>
  </si>
  <si>
    <t>There is little time before or after the class to prepare for the lecture or to post code created live during the class.  </t>
  </si>
  <si>
    <t>Instructors need to assist students in the lab, in AT 203F, and, in addition, with all assignments  ...       Department General Information saved successfully. 3/28/2019 Program Review v5.7.883 https://deanza.tracdat.com/tracdat/faces/assessment/assessment_unit/generalInformation.xhtml 10/13 being submitted online (rather than students printing and submitting hard-copy) the time it takes to correct programming labs has more than doubled. This means correcting anywhere and everywhere one has the opportunity. On the other hand choosing a laptop over a desktop is not ergonomically a good idea since faculty are spending more time than ever in front of computers correcting work.</t>
  </si>
  <si>
    <t>In  parts of AT203 such as by the window there are no outlets even though this is an ideal place for students to use their laptops. In classrooms and around other parts of the lab students unplug the computer/monitor in order to plug in to charge their computer.</t>
  </si>
  <si>
    <t>Fliers/cards to advertise programs offered</t>
  </si>
  <si>
    <t>Courses such as iOS development and Cloud Security require students to have specific hardware and/or software to be able to continue their work on a 24/7 basis. For iOS it is necessary for students to have access to Mac computer with xCode. Since many have Mac laptops the issue is to provide the same experience to those who do not own their own Mac. This is very much an equity issue. Purchasing and maintaining Macs to loan to students is one possibility but a simpler solution would be Mac in Cloud (http://www.macincloud.com/).</t>
  </si>
  <si>
    <t>For Cloud Security, Amazon Web Services will be needed. ASW can also be used for web development and other CIS classes.</t>
  </si>
  <si>
    <t>Works with Camtasia.</t>
  </si>
  <si>
    <t>This has led  to developing relationships with big-name Tech companies such as Google. Google chose Google employees for panel discussions at the College's STEM events based on their diversity . This hopefully builds on the “if he/she can, then so can I” concept.  Google employees have given special lectures to the CIS students. Google has also graciously made tours of Google Mountain View available. Thus far, we have had two tours of 20 students each. The students involved in the lectures and/or tours learn how cool it is to be a Google employee. They also get insights about the interview process realizing they will need to know coding and design topics they are learning in class to successfully garner the job of their choice;  just having a degree is not enough. Several Google employees shared that they were not hired on their first try. So perseverance is a must. We hope to have some similar events involving Facebook in the near future.</t>
  </si>
  <si>
    <t>With more and more students choosing to use their own laptops rather than the computers in the classroom it is necessary to find a way for the student to share their work from their laptops with peers and instructor.</t>
  </si>
  <si>
    <t>Equipment</t>
  </si>
  <si>
    <t>Software</t>
  </si>
  <si>
    <t>One CIS Faculty full-time hire</t>
  </si>
  <si>
    <t>Offer one cutting edge, never offered before class</t>
  </si>
  <si>
    <t>Need to support possibly low enrolled class to initiate new program: CIS 95H, CIS 95I, CIS 95J, CIS 95K, CIS 95L, CIS 64G, CIS 64H</t>
  </si>
  <si>
    <t>Hardware upgrade of existing Macs in the lab</t>
  </si>
  <si>
    <t>To be placed and kept in AT203F for faculty to use when holding office hours in the room.</t>
  </si>
  <si>
    <t>Portable white board (https://www.amazon.com/dp/B07WQZM17J/ref=sspa_dk_detail_2?psc=1&amp;pd_rd_i=B07WQZM17J&amp;pd_rd_w=tK9bT&amp;pf_rd_p=45a72588-80f7-4414-9851-786f6c16d42b&amp;pd_rd_wg=SFVbR&amp;pf_rd_r=NW9SS11YMHF67JRFDJD1&amp;pd_rd_r=1a987233-5f92-4c4f-baf1-b8bbd326b154&amp;spLa=ZW5jcnlwdGVkUXVhbGlmaWVyPUFGSFRUN0pQMEtRU1EmZW5jcnlwdGVkSWQ9QTA3NjYxODgyUkhFSFpVSUlCNUQ5JmVuY3J5cHRlZEFkSWQ9QTA4MzczNTMxVzg2QUlEUUdFODBEJndpZGdldE5hbWU9c3BfZGV0YWlsJmFjdGlvbj1jbGlja1JlZGlyZWN0JmRvTm90TG9nQ2xpY2s9dHJ1ZQ==)</t>
  </si>
  <si>
    <t>Present computers are slow</t>
  </si>
  <si>
    <t>Upgrade of LanSchool</t>
  </si>
  <si>
    <t>Allows students to share their work. Increases student engagement. Browsers may be locked down.</t>
  </si>
  <si>
    <t>CIS Testing Center</t>
  </si>
  <si>
    <t>With the inception of "Finish Faster" list that includes our online classes, we need to be part of the consortium and be able to offer a place for students from other schools to take their computer science tests. AT 203D is set up for this. 3 hours per week starting with 4th week of quarter; starting 2nd week for summer</t>
  </si>
  <si>
    <t>With our increase of online classes coupled with the launch of Finish Faster website, faculty are now bisieged by students to offer an alternative to on-site testing for midterms and/or final. In the interim before the College provides such service we would like to offer this service strictly to online students. Such a service would be open to all computer science students in the current testing consortium. Estimated time would be three hours per week for approximately 5 weeks during the quarter. We would request to use AT 203D.</t>
  </si>
  <si>
    <t>Faculty to operate a CIS testing center at $75/hour stipend</t>
  </si>
  <si>
    <t>AT 205 aisles are so narrow that one cannot walk up and down the rows to assist students without tripping on chair legs.</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</si>
</sst>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409]dddd\,\ mmmm\ dd\,\ yyyy"/>
    <numFmt numFmtId="173" formatCode="[$-409]h:mm:ss\ AM/PM"/>
    <numFmt numFmtId="174" formatCode="&quot;$&quot;#,##0.00"/>
    <numFmt numFmtId="175" formatCode="_(&quot;$&quot;* #,##0.0000_);_(&quot;$&quot;* \(#,##0.0000\);_(&quot;$&quot;* &quot;-&quot;????_);_(@_)"/>
    <numFmt numFmtId="176" formatCode="&quot;Yes&quot;;&quot;Yes&quot;;&quot;No&quot;"/>
    <numFmt numFmtId="177" formatCode="&quot;True&quot;;&quot;True&quot;;&quot;False&quot;"/>
    <numFmt numFmtId="178" formatCode="&quot;On&quot;;&quot;On&quot;;&quot;Off&quot;"/>
    <numFmt numFmtId="179" formatCode="[$€-2]\ #,##0.00_);[Red]\([$€-2]\ #,##0.00\)"/>
  </numFmts>
  <fonts count="96">
    <font>
      <sz val="12"/>
      <color theme="1"/>
      <name val="Calibri"/>
      <family val="2"/>
    </font>
    <font>
      <sz val="12"/>
      <color indexed="8"/>
      <name val="Calibri"/>
      <family val="2"/>
    </font>
    <font>
      <b/>
      <sz val="12"/>
      <color indexed="8"/>
      <name val="Calibri"/>
      <family val="2"/>
    </font>
    <font>
      <sz val="8"/>
      <name val="Calibri"/>
      <family val="2"/>
    </font>
    <font>
      <b/>
      <u val="single"/>
      <sz val="12"/>
      <color indexed="8"/>
      <name val="Calibri"/>
      <family val="2"/>
    </font>
    <font>
      <sz val="10"/>
      <color indexed="8"/>
      <name val="Calibri"/>
      <family val="2"/>
    </font>
    <font>
      <b/>
      <sz val="10"/>
      <color indexed="8"/>
      <name val="Calibri"/>
      <family val="2"/>
    </font>
    <font>
      <b/>
      <u val="single"/>
      <sz val="10"/>
      <color indexed="8"/>
      <name val="Calibri"/>
      <family val="2"/>
    </font>
    <font>
      <u val="single"/>
      <sz val="10"/>
      <color indexed="8"/>
      <name val="Calibri"/>
      <family val="2"/>
    </font>
    <font>
      <b/>
      <sz val="11"/>
      <color indexed="8"/>
      <name val="Calibri"/>
      <family val="2"/>
    </font>
    <font>
      <b/>
      <sz val="10"/>
      <color indexed="10"/>
      <name val="Calibri"/>
      <family val="2"/>
    </font>
    <font>
      <b/>
      <sz val="9"/>
      <color indexed="8"/>
      <name val="Times New Roman"/>
      <family val="1"/>
    </font>
    <font>
      <sz val="9"/>
      <color indexed="8"/>
      <name val="Times New Roman"/>
      <family val="1"/>
    </font>
    <font>
      <b/>
      <sz val="12"/>
      <color indexed="10"/>
      <name val="Times New Roman"/>
      <family val="1"/>
    </font>
    <font>
      <b/>
      <sz val="11"/>
      <color indexed="8"/>
      <name val="Times New Roman"/>
      <family val="1"/>
    </font>
    <font>
      <b/>
      <u val="single"/>
      <sz val="9"/>
      <color indexed="8"/>
      <name val="Times New Roman"/>
      <family val="1"/>
    </font>
    <font>
      <b/>
      <sz val="9"/>
      <color indexed="10"/>
      <name val="Times New Roman"/>
      <family val="1"/>
    </font>
    <font>
      <sz val="9"/>
      <name val="Times New Roman"/>
      <family val="1"/>
    </font>
    <font>
      <b/>
      <sz val="9"/>
      <name val="Times New Roman"/>
      <family val="1"/>
    </font>
    <font>
      <b/>
      <u val="single"/>
      <sz val="11"/>
      <color indexed="8"/>
      <name val="Times New Roman"/>
      <family val="1"/>
    </font>
    <font>
      <u val="single"/>
      <sz val="11"/>
      <color indexed="8"/>
      <name val="Times New Roman"/>
      <family val="1"/>
    </font>
    <font>
      <strike/>
      <sz val="9"/>
      <name val="Times New Roman"/>
      <family val="1"/>
    </font>
    <font>
      <sz val="12"/>
      <color indexed="9"/>
      <name val="Calibri"/>
      <family val="2"/>
    </font>
    <font>
      <sz val="12"/>
      <color indexed="14"/>
      <name val="Calibri"/>
      <family val="2"/>
    </font>
    <font>
      <b/>
      <sz val="12"/>
      <color indexed="52"/>
      <name val="Calibri"/>
      <family val="2"/>
    </font>
    <font>
      <b/>
      <sz val="12"/>
      <color indexed="9"/>
      <name val="Calibri"/>
      <family val="2"/>
    </font>
    <font>
      <sz val="11"/>
      <color indexed="8"/>
      <name val="Calibri"/>
      <family val="2"/>
    </font>
    <font>
      <i/>
      <sz val="12"/>
      <color indexed="23"/>
      <name val="Calibri"/>
      <family val="2"/>
    </font>
    <font>
      <u val="single"/>
      <sz val="11.75"/>
      <color indexed="20"/>
      <name val="Calibri"/>
      <family val="2"/>
    </font>
    <font>
      <sz val="12"/>
      <color indexed="17"/>
      <name val="Calibri"/>
      <family val="2"/>
    </font>
    <font>
      <b/>
      <sz val="15"/>
      <color indexed="62"/>
      <name val="Calibri"/>
      <family val="2"/>
    </font>
    <font>
      <b/>
      <sz val="13"/>
      <color indexed="62"/>
      <name val="Calibri"/>
      <family val="2"/>
    </font>
    <font>
      <b/>
      <sz val="11"/>
      <color indexed="62"/>
      <name val="Calibri"/>
      <family val="2"/>
    </font>
    <font>
      <u val="single"/>
      <sz val="11.75"/>
      <color indexed="12"/>
      <name val="Calibri"/>
      <family val="2"/>
    </font>
    <font>
      <sz val="12"/>
      <color indexed="62"/>
      <name val="Calibri"/>
      <family val="2"/>
    </font>
    <font>
      <sz val="12"/>
      <color indexed="52"/>
      <name val="Calibri"/>
      <family val="2"/>
    </font>
    <font>
      <sz val="12"/>
      <color indexed="60"/>
      <name val="Calibri"/>
      <family val="2"/>
    </font>
    <font>
      <b/>
      <sz val="12"/>
      <color indexed="63"/>
      <name val="Calibri"/>
      <family val="2"/>
    </font>
    <font>
      <b/>
      <sz val="18"/>
      <color indexed="62"/>
      <name val="Cambria"/>
      <family val="2"/>
    </font>
    <font>
      <sz val="12"/>
      <color indexed="10"/>
      <name val="Calibri"/>
      <family val="2"/>
    </font>
    <font>
      <sz val="9"/>
      <color indexed="8"/>
      <name val="Calibri"/>
      <family val="2"/>
    </font>
    <font>
      <b/>
      <sz val="9"/>
      <color indexed="8"/>
      <name val="Calibri"/>
      <family val="2"/>
    </font>
    <font>
      <sz val="10"/>
      <color indexed="8"/>
      <name val="Times New Roman"/>
      <family val="1"/>
    </font>
    <font>
      <b/>
      <sz val="12"/>
      <color indexed="8"/>
      <name val="Times New Roman"/>
      <family val="1"/>
    </font>
    <font>
      <b/>
      <sz val="14"/>
      <color indexed="8"/>
      <name val="Times New Roman"/>
      <family val="1"/>
    </font>
    <font>
      <sz val="12"/>
      <color indexed="8"/>
      <name val="Times New Roman"/>
      <family val="1"/>
    </font>
    <font>
      <strike/>
      <sz val="9"/>
      <color indexed="8"/>
      <name val="Times New Roman"/>
      <family val="1"/>
    </font>
    <font>
      <strike/>
      <sz val="12"/>
      <color indexed="8"/>
      <name val="Times New Roman"/>
      <family val="1"/>
    </font>
    <font>
      <strike/>
      <sz val="10"/>
      <color indexed="8"/>
      <name val="Times New Roman"/>
      <family val="1"/>
    </font>
    <font>
      <b/>
      <strike/>
      <sz val="11"/>
      <color indexed="8"/>
      <name val="Times New Roman"/>
      <family val="1"/>
    </font>
    <font>
      <strike/>
      <sz val="12"/>
      <color indexed="8"/>
      <name val="Calibri"/>
      <family val="2"/>
    </font>
    <font>
      <b/>
      <strike/>
      <sz val="9"/>
      <color indexed="8"/>
      <name val="Times New Roman"/>
      <family val="1"/>
    </font>
    <font>
      <sz val="8"/>
      <color indexed="8"/>
      <name val="Times New Roman"/>
      <family val="1"/>
    </font>
    <font>
      <b/>
      <sz val="16"/>
      <color indexed="8"/>
      <name val="Times New Roman"/>
      <family val="1"/>
    </font>
    <font>
      <b/>
      <sz val="18"/>
      <color indexed="8"/>
      <name val="Times New Roman"/>
      <family val="1"/>
    </font>
    <font>
      <sz val="12"/>
      <color theme="0"/>
      <name val="Calibri"/>
      <family val="2"/>
    </font>
    <font>
      <sz val="12"/>
      <color rgb="FF9C0006"/>
      <name val="Calibri"/>
      <family val="2"/>
    </font>
    <font>
      <b/>
      <sz val="12"/>
      <color rgb="FFFA7D00"/>
      <name val="Calibri"/>
      <family val="2"/>
    </font>
    <font>
      <b/>
      <sz val="12"/>
      <color theme="0"/>
      <name val="Calibri"/>
      <family val="2"/>
    </font>
    <font>
      <sz val="11"/>
      <color theme="1"/>
      <name val="Calibri"/>
      <family val="2"/>
    </font>
    <font>
      <i/>
      <sz val="12"/>
      <color rgb="FF7F7F7F"/>
      <name val="Calibri"/>
      <family val="2"/>
    </font>
    <font>
      <u val="single"/>
      <sz val="11.75"/>
      <color theme="11"/>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u val="single"/>
      <sz val="11.75"/>
      <color theme="10"/>
      <name val="Calibri"/>
      <family val="2"/>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8"/>
      <color theme="3"/>
      <name val="Cambria"/>
      <family val="2"/>
    </font>
    <font>
      <b/>
      <sz val="12"/>
      <color theme="1"/>
      <name val="Calibri"/>
      <family val="2"/>
    </font>
    <font>
      <sz val="12"/>
      <color rgb="FFFF0000"/>
      <name val="Calibri"/>
      <family val="2"/>
    </font>
    <font>
      <sz val="10"/>
      <color theme="1"/>
      <name val="Calibri"/>
      <family val="2"/>
    </font>
    <font>
      <sz val="9"/>
      <color theme="1"/>
      <name val="Calibri"/>
      <family val="2"/>
    </font>
    <font>
      <b/>
      <sz val="9"/>
      <color theme="1"/>
      <name val="Calibri"/>
      <family val="2"/>
    </font>
    <font>
      <b/>
      <sz val="10"/>
      <color theme="1"/>
      <name val="Calibri"/>
      <family val="2"/>
    </font>
    <font>
      <sz val="9"/>
      <color theme="1"/>
      <name val="Times New Roman"/>
      <family val="1"/>
    </font>
    <font>
      <sz val="10"/>
      <color theme="1"/>
      <name val="Times New Roman"/>
      <family val="1"/>
    </font>
    <font>
      <b/>
      <sz val="12"/>
      <color theme="1"/>
      <name val="Times New Roman"/>
      <family val="1"/>
    </font>
    <font>
      <b/>
      <sz val="11"/>
      <color theme="1"/>
      <name val="Times New Roman"/>
      <family val="1"/>
    </font>
    <font>
      <b/>
      <sz val="9"/>
      <color theme="1"/>
      <name val="Times New Roman"/>
      <family val="1"/>
    </font>
    <font>
      <sz val="9"/>
      <color rgb="FF000000"/>
      <name val="Times New Roman"/>
      <family val="1"/>
    </font>
    <font>
      <b/>
      <sz val="14"/>
      <color theme="1"/>
      <name val="Times New Roman"/>
      <family val="1"/>
    </font>
    <font>
      <sz val="12"/>
      <color theme="1"/>
      <name val="Times New Roman"/>
      <family val="1"/>
    </font>
    <font>
      <strike/>
      <sz val="9"/>
      <color theme="1"/>
      <name val="Times New Roman"/>
      <family val="1"/>
    </font>
    <font>
      <strike/>
      <sz val="12"/>
      <color theme="1"/>
      <name val="Times New Roman"/>
      <family val="1"/>
    </font>
    <font>
      <strike/>
      <sz val="10"/>
      <color theme="1"/>
      <name val="Times New Roman"/>
      <family val="1"/>
    </font>
    <font>
      <b/>
      <strike/>
      <sz val="11"/>
      <color theme="1"/>
      <name val="Times New Roman"/>
      <family val="1"/>
    </font>
    <font>
      <strike/>
      <sz val="12"/>
      <color theme="1"/>
      <name val="Calibri"/>
      <family val="2"/>
    </font>
    <font>
      <b/>
      <strike/>
      <sz val="9"/>
      <color theme="1"/>
      <name val="Times New Roman"/>
      <family val="1"/>
    </font>
    <font>
      <sz val="8"/>
      <color theme="1"/>
      <name val="Times New Roman"/>
      <family val="1"/>
    </font>
    <font>
      <sz val="12"/>
      <color rgb="FF000000"/>
      <name val="Calibri"/>
      <family val="2"/>
    </font>
    <font>
      <b/>
      <sz val="16"/>
      <color theme="1"/>
      <name val="Times New Roman"/>
      <family val="1"/>
    </font>
    <font>
      <b/>
      <sz val="18"/>
      <color theme="1"/>
      <name val="Times New Roman"/>
      <family val="1"/>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rgb="FFFFFF00"/>
        <bgColor indexed="64"/>
      </patternFill>
    </fill>
    <fill>
      <patternFill patternType="solid">
        <fgColor theme="0"/>
        <bgColor indexed="64"/>
      </patternFill>
    </fill>
    <fill>
      <patternFill patternType="solid">
        <fgColor theme="2" tint="-0.24997000396251678"/>
        <bgColor indexed="64"/>
      </patternFill>
    </fill>
    <fill>
      <patternFill patternType="solid">
        <fgColor rgb="FFD9D9D9"/>
        <bgColor indexed="64"/>
      </patternFill>
    </fill>
    <fill>
      <patternFill patternType="solid">
        <fgColor theme="3" tint="0.5999900102615356"/>
        <bgColor indexed="64"/>
      </patternFill>
    </fill>
  </fills>
  <borders count="4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style="thin"/>
    </border>
    <border>
      <left style="thin"/>
      <right style="thin"/>
      <top style="thin"/>
      <bottom style="thin"/>
    </border>
    <border>
      <left>
        <color indexed="63"/>
      </left>
      <right style="thin"/>
      <top style="thin"/>
      <bottom style="thin"/>
    </border>
    <border>
      <left style="thin"/>
      <right style="thin"/>
      <top style="thin"/>
      <bottom>
        <color indexed="63"/>
      </bottom>
    </border>
    <border>
      <left style="medium"/>
      <right style="thin"/>
      <top>
        <color indexed="63"/>
      </top>
      <bottom style="thin"/>
    </border>
    <border>
      <left style="thin"/>
      <right style="thin"/>
      <top>
        <color indexed="63"/>
      </top>
      <bottom style="thin"/>
    </border>
    <border>
      <left>
        <color indexed="63"/>
      </left>
      <right style="thin"/>
      <top>
        <color indexed="63"/>
      </top>
      <bottom style="thin"/>
    </border>
    <border>
      <left style="medium"/>
      <right>
        <color indexed="63"/>
      </right>
      <top>
        <color indexed="63"/>
      </top>
      <bottom>
        <color indexed="63"/>
      </bottom>
    </border>
    <border>
      <left style="thin"/>
      <right style="thin"/>
      <top style="medium"/>
      <bottom style="medium"/>
    </border>
    <border>
      <left style="thin"/>
      <right style="medium"/>
      <top style="medium"/>
      <bottom style="medium"/>
    </border>
    <border>
      <left style="medium"/>
      <right style="medium"/>
      <top style="medium"/>
      <bottom style="medium"/>
    </border>
    <border>
      <left style="thin"/>
      <right>
        <color indexed="63"/>
      </right>
      <top>
        <color indexed="63"/>
      </top>
      <bottom style="thin"/>
    </border>
    <border>
      <left>
        <color indexed="63"/>
      </left>
      <right style="medium"/>
      <top style="medium"/>
      <bottom>
        <color indexed="63"/>
      </bottom>
    </border>
    <border>
      <left>
        <color indexed="63"/>
      </left>
      <right style="medium"/>
      <top>
        <color indexed="63"/>
      </top>
      <bottom>
        <color indexed="63"/>
      </bottom>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thin"/>
      <top>
        <color indexed="63"/>
      </top>
      <bottom>
        <color indexed="63"/>
      </bottom>
    </border>
    <border>
      <left style="medium"/>
      <right style="medium"/>
      <top style="thin"/>
      <bottom style="thin"/>
    </border>
    <border>
      <left style="medium"/>
      <right style="thin"/>
      <top style="medium"/>
      <bottom style="thin"/>
    </border>
    <border>
      <left style="thin"/>
      <right style="thin"/>
      <top style="medium"/>
      <bottom style="thin"/>
    </border>
    <border>
      <left style="thin"/>
      <right>
        <color indexed="63"/>
      </right>
      <top style="medium"/>
      <bottom style="thin"/>
    </border>
    <border>
      <left style="medium"/>
      <right style="medium"/>
      <top style="medium"/>
      <bottom style="thin"/>
    </border>
    <border>
      <left>
        <color indexed="63"/>
      </left>
      <right>
        <color indexed="63"/>
      </right>
      <top style="thin"/>
      <bottom style="thin"/>
    </border>
    <border>
      <left style="medium"/>
      <right>
        <color indexed="63"/>
      </right>
      <top style="thin"/>
      <bottom style="thin"/>
    </border>
    <border>
      <left style="medium"/>
      <right style="medium"/>
      <top style="thin"/>
      <bottom>
        <color indexed="63"/>
      </bottom>
    </border>
    <border>
      <left>
        <color indexed="63"/>
      </left>
      <right>
        <color indexed="63"/>
      </right>
      <top>
        <color indexed="63"/>
      </top>
      <bottom style="thin"/>
    </border>
    <border>
      <left style="medium"/>
      <right style="medium"/>
      <top style="medium"/>
      <bottom>
        <color indexed="63"/>
      </bottom>
    </border>
    <border>
      <left style="medium"/>
      <right>
        <color indexed="63"/>
      </right>
      <top style="thin"/>
      <bottom>
        <color indexed="63"/>
      </bottom>
    </border>
    <border>
      <left>
        <color indexed="63"/>
      </left>
      <right>
        <color indexed="63"/>
      </right>
      <top style="thin"/>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thin"/>
    </border>
    <border>
      <left>
        <color indexed="63"/>
      </left>
      <right>
        <color indexed="63"/>
      </right>
      <top style="medium"/>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26" borderId="0" applyNumberFormat="0" applyBorder="0" applyAlignment="0" applyProtection="0"/>
    <xf numFmtId="0" fontId="57" fillId="27" borderId="1" applyNumberFormat="0" applyAlignment="0" applyProtection="0"/>
    <xf numFmtId="0" fontId="58"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44" fontId="59" fillId="0" borderId="0" applyFont="0" applyFill="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29" borderId="0" applyNumberFormat="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7" fillId="30" borderId="1" applyNumberFormat="0" applyAlignment="0" applyProtection="0"/>
    <xf numFmtId="0" fontId="68" fillId="0" borderId="6" applyNumberFormat="0" applyFill="0" applyAlignment="0" applyProtection="0"/>
    <xf numFmtId="0" fontId="69" fillId="31" borderId="0" applyNumberFormat="0" applyBorder="0" applyAlignment="0" applyProtection="0"/>
    <xf numFmtId="0" fontId="59" fillId="0" borderId="0">
      <alignment/>
      <protection/>
    </xf>
    <xf numFmtId="0" fontId="0" fillId="32" borderId="7" applyNumberFormat="0" applyFont="0" applyAlignment="0" applyProtection="0"/>
    <xf numFmtId="0" fontId="70" fillId="27" borderId="8" applyNumberFormat="0" applyAlignment="0" applyProtection="0"/>
    <xf numFmtId="9" fontId="0" fillId="0" borderId="0" applyFont="0" applyFill="0" applyBorder="0" applyAlignment="0" applyProtection="0"/>
    <xf numFmtId="0" fontId="71" fillId="0" borderId="0" applyNumberFormat="0" applyFill="0" applyBorder="0" applyAlignment="0" applyProtection="0"/>
    <xf numFmtId="0" fontId="72" fillId="0" borderId="9" applyNumberFormat="0" applyFill="0" applyAlignment="0" applyProtection="0"/>
    <xf numFmtId="0" fontId="73" fillId="0" borderId="0" applyNumberFormat="0" applyFill="0" applyBorder="0" applyAlignment="0" applyProtection="0"/>
  </cellStyleXfs>
  <cellXfs count="246">
    <xf numFmtId="0" fontId="0" fillId="0" borderId="0" xfId="0" applyFont="1" applyAlignment="1">
      <alignment/>
    </xf>
    <xf numFmtId="0" fontId="74" fillId="0" borderId="0" xfId="0" applyFont="1" applyAlignment="1">
      <alignment/>
    </xf>
    <xf numFmtId="0" fontId="74" fillId="0" borderId="0" xfId="0" applyFont="1" applyAlignment="1">
      <alignment/>
    </xf>
    <xf numFmtId="0" fontId="75" fillId="0" borderId="0" xfId="0" applyFont="1" applyAlignment="1">
      <alignment vertical="top" wrapText="1"/>
    </xf>
    <xf numFmtId="0" fontId="0" fillId="0" borderId="0" xfId="0" applyAlignment="1">
      <alignment horizontal="center"/>
    </xf>
    <xf numFmtId="0" fontId="74" fillId="0" borderId="0" xfId="0" applyFont="1" applyAlignment="1">
      <alignment horizontal="center"/>
    </xf>
    <xf numFmtId="170" fontId="74" fillId="0" borderId="10" xfId="0" applyNumberFormat="1" applyFont="1" applyBorder="1" applyAlignment="1">
      <alignment/>
    </xf>
    <xf numFmtId="0" fontId="75" fillId="0" borderId="11" xfId="0" applyFont="1" applyBorder="1" applyAlignment="1">
      <alignment horizontal="center" vertical="center" wrapText="1"/>
    </xf>
    <xf numFmtId="0" fontId="74" fillId="0" borderId="12" xfId="0" applyFont="1" applyBorder="1" applyAlignment="1">
      <alignment/>
    </xf>
    <xf numFmtId="0" fontId="74" fillId="0" borderId="13" xfId="0" applyFont="1" applyBorder="1" applyAlignment="1">
      <alignment vertical="top" wrapText="1"/>
    </xf>
    <xf numFmtId="0" fontId="74" fillId="0" borderId="13" xfId="0" applyFont="1" applyBorder="1" applyAlignment="1">
      <alignment vertical="top"/>
    </xf>
    <xf numFmtId="0" fontId="74" fillId="0" borderId="11" xfId="0" applyFont="1" applyBorder="1" applyAlignment="1">
      <alignment/>
    </xf>
    <xf numFmtId="0" fontId="75" fillId="0" borderId="0" xfId="0" applyFont="1" applyAlignment="1">
      <alignment horizontal="center" vertical="center" wrapText="1"/>
    </xf>
    <xf numFmtId="0" fontId="76" fillId="0" borderId="14" xfId="0" applyFont="1" applyBorder="1" applyAlignment="1">
      <alignment horizontal="center" vertical="center" wrapText="1"/>
    </xf>
    <xf numFmtId="0" fontId="75" fillId="0" borderId="15" xfId="0" applyFont="1" applyBorder="1" applyAlignment="1">
      <alignment horizontal="center" vertical="center" wrapText="1"/>
    </xf>
    <xf numFmtId="174" fontId="75" fillId="0" borderId="15" xfId="0" applyNumberFormat="1" applyFont="1" applyBorder="1" applyAlignment="1">
      <alignment horizontal="center" vertical="center" wrapText="1"/>
    </xf>
    <xf numFmtId="0" fontId="76" fillId="0" borderId="16" xfId="0" applyFont="1" applyBorder="1" applyAlignment="1">
      <alignment horizontal="center" vertical="center" wrapText="1"/>
    </xf>
    <xf numFmtId="0" fontId="74" fillId="0" borderId="17" xfId="0" applyFont="1" applyBorder="1" applyAlignment="1">
      <alignment horizontal="left" wrapText="1"/>
    </xf>
    <xf numFmtId="0" fontId="74" fillId="0" borderId="0" xfId="0" applyFont="1" applyAlignment="1">
      <alignment horizontal="left" wrapText="1"/>
    </xf>
    <xf numFmtId="0" fontId="75" fillId="33" borderId="11" xfId="0" applyFont="1" applyFill="1" applyBorder="1" applyAlignment="1">
      <alignment horizontal="center" vertical="center" wrapText="1"/>
    </xf>
    <xf numFmtId="0" fontId="74" fillId="33" borderId="11" xfId="0" applyFont="1" applyFill="1" applyBorder="1" applyAlignment="1">
      <alignment/>
    </xf>
    <xf numFmtId="170" fontId="77" fillId="0" borderId="11" xfId="0" applyNumberFormat="1" applyFont="1" applyBorder="1" applyAlignment="1">
      <alignment horizontal="left" vertical="center"/>
    </xf>
    <xf numFmtId="0" fontId="78" fillId="33" borderId="11" xfId="0" applyFont="1" applyFill="1" applyBorder="1" applyAlignment="1">
      <alignment horizontal="center" vertical="center" wrapText="1"/>
    </xf>
    <xf numFmtId="0" fontId="78" fillId="0" borderId="0" xfId="0" applyFont="1" applyAlignment="1">
      <alignment vertical="center" wrapText="1"/>
    </xf>
    <xf numFmtId="0" fontId="79" fillId="33" borderId="11" xfId="0" applyFont="1" applyFill="1" applyBorder="1" applyAlignment="1">
      <alignment horizontal="center" vertical="center"/>
    </xf>
    <xf numFmtId="0" fontId="78" fillId="33" borderId="18" xfId="0" applyFont="1" applyFill="1" applyBorder="1" applyAlignment="1">
      <alignment horizontal="center" vertical="center" wrapText="1"/>
    </xf>
    <xf numFmtId="0" fontId="78" fillId="33" borderId="19" xfId="0" applyFont="1" applyFill="1" applyBorder="1" applyAlignment="1">
      <alignment horizontal="center" vertical="center" wrapText="1"/>
    </xf>
    <xf numFmtId="0" fontId="80" fillId="34" borderId="20" xfId="0" applyFont="1" applyFill="1" applyBorder="1" applyAlignment="1">
      <alignment horizontal="center" vertical="center" wrapText="1"/>
    </xf>
    <xf numFmtId="0" fontId="78" fillId="0" borderId="0" xfId="0" applyFont="1" applyAlignment="1">
      <alignment horizontal="center" vertical="center" wrapText="1"/>
    </xf>
    <xf numFmtId="0" fontId="75" fillId="0" borderId="21" xfId="0" applyFont="1" applyBorder="1" applyAlignment="1">
      <alignment horizontal="center" vertical="center" wrapText="1"/>
    </xf>
    <xf numFmtId="170" fontId="77" fillId="0" borderId="10" xfId="0" applyNumberFormat="1" applyFont="1" applyBorder="1" applyAlignment="1">
      <alignment horizontal="left" vertical="center"/>
    </xf>
    <xf numFmtId="0" fontId="74" fillId="0" borderId="22" xfId="0" applyFont="1" applyBorder="1" applyAlignment="1">
      <alignment/>
    </xf>
    <xf numFmtId="0" fontId="78" fillId="0" borderId="23" xfId="0" applyFont="1" applyBorder="1" applyAlignment="1">
      <alignment horizontal="center" vertical="center" wrapText="1"/>
    </xf>
    <xf numFmtId="0" fontId="75" fillId="33" borderId="24" xfId="0" applyFont="1" applyFill="1" applyBorder="1" applyAlignment="1">
      <alignment horizontal="center" vertical="center" wrapText="1"/>
    </xf>
    <xf numFmtId="0" fontId="75" fillId="0" borderId="25" xfId="0" applyFont="1" applyBorder="1" applyAlignment="1">
      <alignment vertical="top" wrapText="1"/>
    </xf>
    <xf numFmtId="170" fontId="77" fillId="0" borderId="26" xfId="0" applyNumberFormat="1" applyFont="1" applyBorder="1" applyAlignment="1">
      <alignment horizontal="left" vertical="center"/>
    </xf>
    <xf numFmtId="170" fontId="77" fillId="0" borderId="27" xfId="0" applyNumberFormat="1" applyFont="1" applyBorder="1" applyAlignment="1">
      <alignment horizontal="left" vertical="center"/>
    </xf>
    <xf numFmtId="0" fontId="74" fillId="0" borderId="28" xfId="0" applyFont="1" applyBorder="1" applyAlignment="1">
      <alignment/>
    </xf>
    <xf numFmtId="0" fontId="74" fillId="0" borderId="29" xfId="0" applyFont="1" applyBorder="1" applyAlignment="1">
      <alignment vertical="top" wrapText="1"/>
    </xf>
    <xf numFmtId="170" fontId="74" fillId="0" borderId="21" xfId="0" applyNumberFormat="1" applyFont="1" applyBorder="1" applyAlignment="1">
      <alignment/>
    </xf>
    <xf numFmtId="170" fontId="81" fillId="0" borderId="30" xfId="0" applyNumberFormat="1" applyFont="1" applyBorder="1" applyAlignment="1">
      <alignment vertical="center"/>
    </xf>
    <xf numFmtId="0" fontId="79" fillId="0" borderId="11" xfId="0" applyFont="1" applyBorder="1" applyAlignment="1">
      <alignment vertical="center" wrapText="1"/>
    </xf>
    <xf numFmtId="170" fontId="79" fillId="0" borderId="11" xfId="44" applyFont="1" applyBorder="1" applyAlignment="1">
      <alignment vertical="center"/>
    </xf>
    <xf numFmtId="170" fontId="78" fillId="0" borderId="15" xfId="44" applyFont="1" applyBorder="1" applyAlignment="1">
      <alignment horizontal="center" vertical="center" wrapText="1"/>
    </xf>
    <xf numFmtId="170" fontId="79" fillId="0" borderId="10" xfId="0" applyNumberFormat="1" applyFont="1" applyBorder="1" applyAlignment="1">
      <alignment vertical="center"/>
    </xf>
    <xf numFmtId="0" fontId="78" fillId="0" borderId="11" xfId="0" applyFont="1" applyBorder="1" applyAlignment="1">
      <alignment horizontal="center" vertical="center" wrapText="1"/>
    </xf>
    <xf numFmtId="170" fontId="78" fillId="0" borderId="11" xfId="44" applyFont="1" applyBorder="1" applyAlignment="1">
      <alignment horizontal="center" vertical="center"/>
    </xf>
    <xf numFmtId="0" fontId="78" fillId="0" borderId="0" xfId="0" applyFont="1" applyAlignment="1">
      <alignment vertical="center"/>
    </xf>
    <xf numFmtId="0" fontId="78" fillId="0" borderId="0" xfId="0" applyFont="1" applyAlignment="1">
      <alignment horizontal="center" vertical="center"/>
    </xf>
    <xf numFmtId="0" fontId="78" fillId="33" borderId="11" xfId="0" applyFont="1" applyFill="1" applyBorder="1" applyAlignment="1">
      <alignment horizontal="center" vertical="center"/>
    </xf>
    <xf numFmtId="0" fontId="78" fillId="0" borderId="11" xfId="0" applyFont="1" applyBorder="1" applyAlignment="1">
      <alignment vertical="center" wrapText="1"/>
    </xf>
    <xf numFmtId="170" fontId="78" fillId="0" borderId="11" xfId="44" applyFont="1" applyBorder="1" applyAlignment="1">
      <alignment vertical="center"/>
    </xf>
    <xf numFmtId="170" fontId="78" fillId="35" borderId="11" xfId="44" applyFont="1" applyFill="1" applyBorder="1" applyAlignment="1">
      <alignment vertical="center"/>
    </xf>
    <xf numFmtId="0" fontId="78" fillId="35" borderId="11" xfId="0" applyFont="1" applyFill="1" applyBorder="1" applyAlignment="1">
      <alignment vertical="center" wrapText="1"/>
    </xf>
    <xf numFmtId="0" fontId="78" fillId="35" borderId="11" xfId="0" applyFont="1" applyFill="1" applyBorder="1" applyAlignment="1">
      <alignment vertical="center"/>
    </xf>
    <xf numFmtId="0" fontId="78" fillId="35" borderId="11" xfId="0" applyFont="1" applyFill="1" applyBorder="1" applyAlignment="1">
      <alignment horizontal="center" vertical="center"/>
    </xf>
    <xf numFmtId="0" fontId="78" fillId="0" borderId="11" xfId="0" applyFont="1" applyBorder="1" applyAlignment="1">
      <alignment vertical="top" wrapText="1"/>
    </xf>
    <xf numFmtId="0" fontId="78" fillId="0" borderId="11" xfId="0" applyFont="1" applyBorder="1" applyAlignment="1">
      <alignment vertical="top"/>
    </xf>
    <xf numFmtId="0" fontId="78" fillId="0" borderId="11" xfId="0" applyFont="1" applyBorder="1" applyAlignment="1">
      <alignment horizontal="center"/>
    </xf>
    <xf numFmtId="170" fontId="78" fillId="0" borderId="11" xfId="44" applyFont="1" applyBorder="1" applyAlignment="1">
      <alignment/>
    </xf>
    <xf numFmtId="0" fontId="78" fillId="0" borderId="11" xfId="0" applyFont="1" applyFill="1" applyBorder="1" applyAlignment="1">
      <alignment horizontal="center"/>
    </xf>
    <xf numFmtId="174" fontId="82" fillId="0" borderId="0" xfId="0" applyNumberFormat="1" applyFont="1" applyAlignment="1">
      <alignment vertical="center"/>
    </xf>
    <xf numFmtId="174" fontId="78" fillId="0" borderId="11" xfId="0" applyNumberFormat="1" applyFont="1" applyBorder="1" applyAlignment="1">
      <alignment horizontal="center" vertical="center" wrapText="1"/>
    </xf>
    <xf numFmtId="174" fontId="78" fillId="0" borderId="11" xfId="0" applyNumberFormat="1" applyFont="1" applyBorder="1" applyAlignment="1">
      <alignment vertical="center"/>
    </xf>
    <xf numFmtId="174" fontId="82" fillId="0" borderId="11" xfId="0" applyNumberFormat="1" applyFont="1" applyBorder="1" applyAlignment="1">
      <alignment vertical="center"/>
    </xf>
    <xf numFmtId="170" fontId="74" fillId="33" borderId="11" xfId="0" applyNumberFormat="1" applyFont="1" applyFill="1" applyBorder="1" applyAlignment="1">
      <alignment/>
    </xf>
    <xf numFmtId="0" fontId="78" fillId="0" borderId="11" xfId="0" applyFont="1" applyBorder="1" applyAlignment="1">
      <alignment horizontal="center" vertical="center"/>
    </xf>
    <xf numFmtId="0" fontId="78" fillId="0" borderId="11" xfId="0" applyFont="1" applyBorder="1" applyAlignment="1">
      <alignment vertical="center"/>
    </xf>
    <xf numFmtId="44" fontId="78" fillId="33" borderId="11" xfId="0" applyNumberFormat="1" applyFont="1" applyFill="1" applyBorder="1" applyAlignment="1">
      <alignment vertical="center"/>
    </xf>
    <xf numFmtId="0" fontId="78" fillId="33" borderId="11" xfId="0" applyFont="1" applyFill="1" applyBorder="1" applyAlignment="1">
      <alignment vertical="center"/>
    </xf>
    <xf numFmtId="0" fontId="78" fillId="35" borderId="11" xfId="0" applyFont="1" applyFill="1" applyBorder="1" applyAlignment="1">
      <alignment horizontal="center" vertical="center" wrapText="1"/>
    </xf>
    <xf numFmtId="0" fontId="17" fillId="35" borderId="11" xfId="0" applyFont="1" applyFill="1" applyBorder="1" applyAlignment="1">
      <alignment horizontal="center" vertical="center" wrapText="1"/>
    </xf>
    <xf numFmtId="0" fontId="17" fillId="35" borderId="11" xfId="0" applyFont="1" applyFill="1" applyBorder="1" applyAlignment="1">
      <alignment horizontal="center" vertical="center"/>
    </xf>
    <xf numFmtId="0" fontId="17" fillId="35" borderId="11" xfId="0" applyFont="1" applyFill="1" applyBorder="1" applyAlignment="1">
      <alignment horizontal="center"/>
    </xf>
    <xf numFmtId="0" fontId="83" fillId="0" borderId="11" xfId="0" applyFont="1" applyBorder="1" applyAlignment="1">
      <alignment horizontal="left" vertical="center" wrapText="1"/>
    </xf>
    <xf numFmtId="170" fontId="82" fillId="0" borderId="11" xfId="0" applyNumberFormat="1" applyFont="1" applyBorder="1" applyAlignment="1">
      <alignment vertical="center"/>
    </xf>
    <xf numFmtId="0" fontId="82" fillId="0" borderId="11" xfId="0" applyFont="1" applyBorder="1" applyAlignment="1">
      <alignment vertical="center" wrapText="1"/>
    </xf>
    <xf numFmtId="170" fontId="78" fillId="0" borderId="11" xfId="44" applyFont="1" applyBorder="1" applyAlignment="1">
      <alignment vertical="center" wrapText="1"/>
    </xf>
    <xf numFmtId="165" fontId="78" fillId="0" borderId="11" xfId="44" applyNumberFormat="1" applyFont="1" applyBorder="1" applyAlignment="1">
      <alignment vertical="center"/>
    </xf>
    <xf numFmtId="0" fontId="82" fillId="33" borderId="11" xfId="0" applyFont="1" applyFill="1" applyBorder="1" applyAlignment="1">
      <alignment horizontal="center" vertical="center" wrapText="1"/>
    </xf>
    <xf numFmtId="165" fontId="78" fillId="0" borderId="11" xfId="44" applyNumberFormat="1" applyFont="1" applyBorder="1" applyAlignment="1">
      <alignment vertical="center" wrapText="1"/>
    </xf>
    <xf numFmtId="170" fontId="78" fillId="0" borderId="11" xfId="44" applyFont="1" applyBorder="1" applyAlignment="1">
      <alignment horizontal="center" vertical="center" wrapText="1"/>
    </xf>
    <xf numFmtId="170" fontId="78" fillId="0" borderId="11" xfId="0" applyNumberFormat="1" applyFont="1" applyBorder="1" applyAlignment="1">
      <alignment vertical="center"/>
    </xf>
    <xf numFmtId="170" fontId="78" fillId="35" borderId="11" xfId="44" applyFont="1" applyFill="1" applyBorder="1" applyAlignment="1">
      <alignment horizontal="center" vertical="center" wrapText="1"/>
    </xf>
    <xf numFmtId="170" fontId="82" fillId="35" borderId="11" xfId="0" applyNumberFormat="1" applyFont="1" applyFill="1" applyBorder="1" applyAlignment="1">
      <alignment vertical="center"/>
    </xf>
    <xf numFmtId="170" fontId="78" fillId="35" borderId="11" xfId="0" applyNumberFormat="1" applyFont="1" applyFill="1" applyBorder="1" applyAlignment="1">
      <alignment vertical="center"/>
    </xf>
    <xf numFmtId="0" fontId="84" fillId="0" borderId="0" xfId="0" applyFont="1" applyAlignment="1">
      <alignment vertical="center"/>
    </xf>
    <xf numFmtId="0" fontId="84" fillId="0" borderId="0" xfId="0" applyFont="1" applyAlignment="1">
      <alignment horizontal="center" vertical="center"/>
    </xf>
    <xf numFmtId="170" fontId="84" fillId="0" borderId="29" xfId="44" applyFont="1" applyBorder="1" applyAlignment="1">
      <alignment horizontal="center" vertical="center" wrapText="1"/>
    </xf>
    <xf numFmtId="0" fontId="78" fillId="0" borderId="31" xfId="0" applyFont="1" applyBorder="1" applyAlignment="1">
      <alignment horizontal="center" vertical="center" wrapText="1"/>
    </xf>
    <xf numFmtId="0" fontId="85" fillId="0" borderId="32" xfId="0" applyFont="1" applyBorder="1" applyAlignment="1">
      <alignment vertical="center"/>
    </xf>
    <xf numFmtId="0" fontId="79" fillId="0" borderId="32" xfId="0" applyFont="1" applyBorder="1" applyAlignment="1">
      <alignment vertical="center" wrapText="1"/>
    </xf>
    <xf numFmtId="0" fontId="79" fillId="0" borderId="32" xfId="0" applyFont="1" applyBorder="1" applyAlignment="1">
      <alignment vertical="center"/>
    </xf>
    <xf numFmtId="0" fontId="79" fillId="0" borderId="32" xfId="0" applyFont="1" applyBorder="1" applyAlignment="1">
      <alignment horizontal="center" vertical="center"/>
    </xf>
    <xf numFmtId="170" fontId="79" fillId="0" borderId="32" xfId="44" applyFont="1" applyBorder="1" applyAlignment="1">
      <alignment vertical="center"/>
    </xf>
    <xf numFmtId="170" fontId="78" fillId="0" borderId="32" xfId="44" applyFont="1" applyBorder="1" applyAlignment="1">
      <alignment horizontal="center" vertical="center" wrapText="1"/>
    </xf>
    <xf numFmtId="170" fontId="79" fillId="0" borderId="33" xfId="0" applyNumberFormat="1" applyFont="1" applyBorder="1" applyAlignment="1">
      <alignment vertical="center"/>
    </xf>
    <xf numFmtId="170" fontId="81" fillId="0" borderId="34" xfId="0" applyNumberFormat="1" applyFont="1" applyBorder="1" applyAlignment="1">
      <alignment vertical="center"/>
    </xf>
    <xf numFmtId="0" fontId="79" fillId="33" borderId="12" xfId="0" applyFont="1" applyFill="1" applyBorder="1" applyAlignment="1">
      <alignment horizontal="center" vertical="center"/>
    </xf>
    <xf numFmtId="0" fontId="85" fillId="0" borderId="11" xfId="0" applyFont="1" applyBorder="1" applyAlignment="1">
      <alignment vertical="center"/>
    </xf>
    <xf numFmtId="0" fontId="79" fillId="0" borderId="11" xfId="0" applyFont="1" applyBorder="1" applyAlignment="1">
      <alignment vertical="center"/>
    </xf>
    <xf numFmtId="0" fontId="79" fillId="0" borderId="11" xfId="0" applyFont="1" applyBorder="1" applyAlignment="1">
      <alignment horizontal="center" vertical="center"/>
    </xf>
    <xf numFmtId="44" fontId="79" fillId="0" borderId="11" xfId="0" applyNumberFormat="1" applyFont="1" applyBorder="1" applyAlignment="1">
      <alignment vertical="center"/>
    </xf>
    <xf numFmtId="170" fontId="80" fillId="36" borderId="20" xfId="0" applyNumberFormat="1" applyFont="1" applyFill="1" applyBorder="1" applyAlignment="1">
      <alignment vertical="center"/>
    </xf>
    <xf numFmtId="0" fontId="80" fillId="33" borderId="12" xfId="0" applyFont="1" applyFill="1" applyBorder="1" applyAlignment="1">
      <alignment horizontal="center" vertical="center"/>
    </xf>
    <xf numFmtId="0" fontId="80" fillId="33" borderId="11" xfId="0" applyFont="1" applyFill="1" applyBorder="1" applyAlignment="1">
      <alignment horizontal="center" vertical="center"/>
    </xf>
    <xf numFmtId="0" fontId="80" fillId="33" borderId="25" xfId="0" applyFont="1" applyFill="1" applyBorder="1" applyAlignment="1">
      <alignment horizontal="center" vertical="center" wrapText="1"/>
    </xf>
    <xf numFmtId="0" fontId="80" fillId="0" borderId="0" xfId="0" applyFont="1" applyAlignment="1">
      <alignment vertical="center"/>
    </xf>
    <xf numFmtId="170" fontId="79" fillId="0" borderId="25" xfId="0" applyNumberFormat="1" applyFont="1" applyBorder="1" applyAlignment="1">
      <alignment vertical="center"/>
    </xf>
    <xf numFmtId="0" fontId="82" fillId="10" borderId="11" xfId="0" applyFont="1" applyFill="1" applyBorder="1" applyAlignment="1">
      <alignment horizontal="center" vertical="center" wrapText="1"/>
    </xf>
    <xf numFmtId="0" fontId="18" fillId="10" borderId="11" xfId="0" applyFont="1" applyFill="1" applyBorder="1" applyAlignment="1">
      <alignment horizontal="center" vertical="center" wrapText="1"/>
    </xf>
    <xf numFmtId="0" fontId="11" fillId="10" borderId="11" xfId="0" applyFont="1" applyFill="1" applyBorder="1" applyAlignment="1">
      <alignment horizontal="center" vertical="center" wrapText="1"/>
    </xf>
    <xf numFmtId="170" fontId="82" fillId="10" borderId="11" xfId="44" applyFont="1" applyFill="1" applyBorder="1" applyAlignment="1">
      <alignment vertical="center"/>
    </xf>
    <xf numFmtId="0" fontId="82" fillId="7" borderId="11" xfId="0" applyFont="1" applyFill="1" applyBorder="1" applyAlignment="1">
      <alignment horizontal="center" vertical="center" wrapText="1"/>
    </xf>
    <xf numFmtId="174" fontId="82" fillId="7" borderId="11" xfId="0" applyNumberFormat="1" applyFont="1" applyFill="1" applyBorder="1" applyAlignment="1">
      <alignment vertical="center"/>
    </xf>
    <xf numFmtId="0" fontId="82" fillId="33" borderId="11" xfId="0" applyFont="1" applyFill="1" applyBorder="1" applyAlignment="1">
      <alignment horizontal="center" vertical="center"/>
    </xf>
    <xf numFmtId="44" fontId="0" fillId="0" borderId="0" xfId="0" applyNumberFormat="1" applyAlignment="1">
      <alignment/>
    </xf>
    <xf numFmtId="0" fontId="0" fillId="0" borderId="0" xfId="0" applyAlignment="1">
      <alignment vertical="center"/>
    </xf>
    <xf numFmtId="0" fontId="78" fillId="0" borderId="11" xfId="0" applyFont="1" applyFill="1" applyBorder="1" applyAlignment="1">
      <alignment horizontal="center" vertical="center"/>
    </xf>
    <xf numFmtId="0" fontId="78" fillId="0" borderId="11" xfId="0" applyFont="1" applyFill="1" applyBorder="1" applyAlignment="1">
      <alignment vertical="center" wrapText="1"/>
    </xf>
    <xf numFmtId="0" fontId="78" fillId="0" borderId="11" xfId="0" applyFont="1" applyFill="1" applyBorder="1" applyAlignment="1">
      <alignment vertical="center"/>
    </xf>
    <xf numFmtId="170" fontId="78" fillId="0" borderId="11" xfId="44" applyFont="1" applyFill="1" applyBorder="1" applyAlignment="1">
      <alignment vertical="center"/>
    </xf>
    <xf numFmtId="0" fontId="82" fillId="7" borderId="11" xfId="0" applyFont="1" applyFill="1" applyBorder="1" applyAlignment="1">
      <alignment vertical="center" wrapText="1"/>
    </xf>
    <xf numFmtId="0" fontId="82" fillId="7" borderId="11" xfId="0" applyFont="1" applyFill="1" applyBorder="1" applyAlignment="1">
      <alignment vertical="center"/>
    </xf>
    <xf numFmtId="170" fontId="82" fillId="7" borderId="11" xfId="44" applyFont="1" applyFill="1" applyBorder="1" applyAlignment="1">
      <alignment vertical="center"/>
    </xf>
    <xf numFmtId="0" fontId="82" fillId="7" borderId="11" xfId="0" applyFont="1" applyFill="1" applyBorder="1" applyAlignment="1">
      <alignment horizontal="center" vertical="center"/>
    </xf>
    <xf numFmtId="0" fontId="82" fillId="0" borderId="11" xfId="0" applyFont="1" applyBorder="1" applyAlignment="1">
      <alignment vertical="center"/>
    </xf>
    <xf numFmtId="0" fontId="0" fillId="0" borderId="0" xfId="0" applyAlignment="1">
      <alignment vertical="center" wrapText="1"/>
    </xf>
    <xf numFmtId="0" fontId="78" fillId="0" borderId="11" xfId="0" applyFont="1" applyFill="1" applyBorder="1" applyAlignment="1">
      <alignment horizontal="center" vertical="center" wrapText="1"/>
    </xf>
    <xf numFmtId="0" fontId="0" fillId="0" borderId="0" xfId="0" applyAlignment="1">
      <alignment horizontal="center" vertical="center"/>
    </xf>
    <xf numFmtId="0" fontId="78" fillId="33" borderId="10" xfId="0" applyFont="1" applyFill="1" applyBorder="1" applyAlignment="1">
      <alignment horizontal="center" vertical="center" wrapText="1"/>
    </xf>
    <xf numFmtId="0" fontId="78" fillId="33" borderId="10" xfId="0" applyFont="1" applyFill="1" applyBorder="1" applyAlignment="1">
      <alignment vertical="center"/>
    </xf>
    <xf numFmtId="0" fontId="80" fillId="33" borderId="10" xfId="0" applyFont="1" applyFill="1" applyBorder="1" applyAlignment="1">
      <alignment horizontal="center" vertical="center" wrapText="1"/>
    </xf>
    <xf numFmtId="0" fontId="80" fillId="0" borderId="11" xfId="0" applyFont="1" applyBorder="1" applyAlignment="1">
      <alignment vertical="center" wrapText="1"/>
    </xf>
    <xf numFmtId="0" fontId="84" fillId="0" borderId="11" xfId="0" applyFont="1" applyBorder="1" applyAlignment="1">
      <alignment vertical="center" wrapText="1"/>
    </xf>
    <xf numFmtId="0" fontId="82" fillId="33" borderId="10" xfId="0" applyFont="1" applyFill="1" applyBorder="1" applyAlignment="1">
      <alignment horizontal="center" vertical="center" wrapText="1"/>
    </xf>
    <xf numFmtId="44" fontId="84" fillId="0" borderId="11" xfId="0" applyNumberFormat="1" applyFont="1" applyBorder="1" applyAlignment="1">
      <alignment vertical="center" wrapText="1"/>
    </xf>
    <xf numFmtId="0" fontId="78" fillId="34" borderId="11" xfId="0" applyFont="1" applyFill="1" applyBorder="1" applyAlignment="1">
      <alignment vertical="center" wrapText="1"/>
    </xf>
    <xf numFmtId="0" fontId="78" fillId="33" borderId="10" xfId="0" applyFont="1" applyFill="1" applyBorder="1" applyAlignment="1">
      <alignment horizontal="center" vertical="center"/>
    </xf>
    <xf numFmtId="170" fontId="74" fillId="33" borderId="11" xfId="0" applyNumberFormat="1" applyFont="1" applyFill="1" applyBorder="1" applyAlignment="1">
      <alignment horizontal="center" vertical="center"/>
    </xf>
    <xf numFmtId="44" fontId="78" fillId="33" borderId="11" xfId="0" applyNumberFormat="1" applyFont="1" applyFill="1" applyBorder="1" applyAlignment="1">
      <alignment horizontal="center" vertical="center"/>
    </xf>
    <xf numFmtId="170" fontId="77" fillId="33" borderId="11" xfId="0" applyNumberFormat="1" applyFont="1" applyFill="1" applyBorder="1" applyAlignment="1">
      <alignment horizontal="center" vertical="center"/>
    </xf>
    <xf numFmtId="44" fontId="82" fillId="33" borderId="11" xfId="0" applyNumberFormat="1" applyFont="1" applyFill="1" applyBorder="1" applyAlignment="1">
      <alignment horizontal="center" vertical="center"/>
    </xf>
    <xf numFmtId="0" fontId="83" fillId="37" borderId="11" xfId="0" applyFont="1" applyFill="1" applyBorder="1" applyAlignment="1">
      <alignment horizontal="center" vertical="center" wrapText="1"/>
    </xf>
    <xf numFmtId="0" fontId="83" fillId="37" borderId="12" xfId="0" applyFont="1" applyFill="1" applyBorder="1" applyAlignment="1">
      <alignment horizontal="center" vertical="center" wrapText="1"/>
    </xf>
    <xf numFmtId="0" fontId="83" fillId="37" borderId="35" xfId="0" applyFont="1" applyFill="1" applyBorder="1" applyAlignment="1">
      <alignment horizontal="center" vertical="center"/>
    </xf>
    <xf numFmtId="0" fontId="83" fillId="37" borderId="11" xfId="0" applyFont="1" applyFill="1" applyBorder="1" applyAlignment="1">
      <alignment horizontal="center" vertical="center"/>
    </xf>
    <xf numFmtId="0" fontId="83" fillId="37" borderId="12" xfId="0" applyFont="1" applyFill="1" applyBorder="1" applyAlignment="1">
      <alignment horizontal="center" vertical="center"/>
    </xf>
    <xf numFmtId="0" fontId="79" fillId="33" borderId="10" xfId="0" applyFont="1" applyFill="1" applyBorder="1" applyAlignment="1">
      <alignment horizontal="center" vertical="center"/>
    </xf>
    <xf numFmtId="0" fontId="86" fillId="0" borderId="31" xfId="0" applyFont="1" applyBorder="1" applyAlignment="1">
      <alignment horizontal="center" vertical="center" wrapText="1"/>
    </xf>
    <xf numFmtId="0" fontId="87" fillId="0" borderId="32" xfId="0" applyFont="1" applyBorder="1" applyAlignment="1">
      <alignment vertical="center"/>
    </xf>
    <xf numFmtId="0" fontId="88" fillId="0" borderId="32" xfId="0" applyFont="1" applyBorder="1" applyAlignment="1">
      <alignment vertical="center" wrapText="1"/>
    </xf>
    <xf numFmtId="0" fontId="88" fillId="0" borderId="32" xfId="0" applyFont="1" applyBorder="1" applyAlignment="1">
      <alignment vertical="center"/>
    </xf>
    <xf numFmtId="0" fontId="88" fillId="0" borderId="32" xfId="0" applyFont="1" applyBorder="1" applyAlignment="1">
      <alignment horizontal="center" vertical="center"/>
    </xf>
    <xf numFmtId="170" fontId="88" fillId="0" borderId="32" xfId="44" applyFont="1" applyBorder="1" applyAlignment="1">
      <alignment vertical="center"/>
    </xf>
    <xf numFmtId="170" fontId="86" fillId="0" borderId="32" xfId="44" applyFont="1" applyBorder="1" applyAlignment="1">
      <alignment horizontal="center" vertical="center" wrapText="1"/>
    </xf>
    <xf numFmtId="170" fontId="88" fillId="0" borderId="33" xfId="0" applyNumberFormat="1" applyFont="1" applyBorder="1" applyAlignment="1">
      <alignment vertical="center"/>
    </xf>
    <xf numFmtId="170" fontId="89" fillId="0" borderId="34" xfId="0" applyNumberFormat="1" applyFont="1" applyBorder="1" applyAlignment="1">
      <alignment vertical="center"/>
    </xf>
    <xf numFmtId="0" fontId="88" fillId="33" borderId="12" xfId="0" applyFont="1" applyFill="1" applyBorder="1" applyAlignment="1">
      <alignment horizontal="center" vertical="center"/>
    </xf>
    <xf numFmtId="0" fontId="88" fillId="33" borderId="11" xfId="0" applyFont="1" applyFill="1" applyBorder="1" applyAlignment="1">
      <alignment horizontal="center" vertical="center"/>
    </xf>
    <xf numFmtId="0" fontId="88" fillId="33" borderId="10" xfId="0" applyFont="1" applyFill="1" applyBorder="1" applyAlignment="1">
      <alignment horizontal="center" vertical="center"/>
    </xf>
    <xf numFmtId="0" fontId="88" fillId="0" borderId="11" xfId="0" applyFont="1" applyBorder="1" applyAlignment="1">
      <alignment vertical="center" wrapText="1"/>
    </xf>
    <xf numFmtId="0" fontId="90" fillId="0" borderId="0" xfId="0" applyFont="1" applyAlignment="1">
      <alignment vertical="center"/>
    </xf>
    <xf numFmtId="0" fontId="86" fillId="0" borderId="11"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86" fillId="0" borderId="11" xfId="0" applyFont="1" applyFill="1" applyBorder="1" applyAlignment="1">
      <alignment vertical="center" wrapText="1"/>
    </xf>
    <xf numFmtId="0" fontId="86" fillId="0" borderId="11" xfId="0" applyFont="1" applyFill="1" applyBorder="1" applyAlignment="1">
      <alignment horizontal="center" vertical="center"/>
    </xf>
    <xf numFmtId="170" fontId="86" fillId="0" borderId="11" xfId="44" applyFont="1" applyFill="1" applyBorder="1" applyAlignment="1">
      <alignment vertical="center"/>
    </xf>
    <xf numFmtId="170" fontId="86" fillId="0" borderId="11" xfId="44" applyFont="1" applyFill="1" applyBorder="1" applyAlignment="1">
      <alignment horizontal="center" vertical="center" wrapText="1"/>
    </xf>
    <xf numFmtId="170" fontId="91" fillId="0" borderId="11" xfId="0" applyNumberFormat="1" applyFont="1" applyFill="1" applyBorder="1" applyAlignment="1">
      <alignment vertical="center"/>
    </xf>
    <xf numFmtId="0" fontId="86" fillId="0" borderId="10" xfId="0" applyFont="1" applyFill="1" applyBorder="1" applyAlignment="1">
      <alignment horizontal="center" vertical="center"/>
    </xf>
    <xf numFmtId="0" fontId="90" fillId="0" borderId="0" xfId="0" applyFont="1" applyFill="1" applyAlignment="1">
      <alignment vertical="center"/>
    </xf>
    <xf numFmtId="0" fontId="74" fillId="0" borderId="11" xfId="0" applyFont="1" applyBorder="1" applyAlignment="1">
      <alignment vertical="top" wrapText="1"/>
    </xf>
    <xf numFmtId="0" fontId="78" fillId="0" borderId="0" xfId="0" applyFont="1" applyBorder="1" applyAlignment="1">
      <alignment vertical="center" wrapText="1"/>
    </xf>
    <xf numFmtId="0" fontId="74" fillId="0" borderId="0" xfId="0" applyFont="1" applyBorder="1" applyAlignment="1">
      <alignment horizontal="left" wrapText="1"/>
    </xf>
    <xf numFmtId="0" fontId="76" fillId="0" borderId="11" xfId="0" applyFont="1" applyBorder="1" applyAlignment="1">
      <alignment horizontal="center" vertical="center" wrapText="1"/>
    </xf>
    <xf numFmtId="0" fontId="80" fillId="34" borderId="34" xfId="0" applyFont="1" applyFill="1" applyBorder="1" applyAlignment="1">
      <alignment horizontal="left" vertical="center" wrapText="1"/>
    </xf>
    <xf numFmtId="170" fontId="74" fillId="0" borderId="11" xfId="44" applyFont="1" applyBorder="1" applyAlignment="1">
      <alignment/>
    </xf>
    <xf numFmtId="0" fontId="74" fillId="0" borderId="11" xfId="0" applyFont="1" applyBorder="1" applyAlignment="1">
      <alignment horizontal="center"/>
    </xf>
    <xf numFmtId="170" fontId="75" fillId="0" borderId="15" xfId="44" applyFont="1" applyBorder="1" applyAlignment="1">
      <alignment horizontal="center" vertical="center" wrapText="1"/>
    </xf>
    <xf numFmtId="170" fontId="81" fillId="0" borderId="36" xfId="0" applyNumberFormat="1" applyFont="1" applyBorder="1" applyAlignment="1">
      <alignment vertical="center"/>
    </xf>
    <xf numFmtId="0" fontId="79" fillId="0" borderId="35" xfId="0" applyFont="1" applyBorder="1" applyAlignment="1">
      <alignment vertical="center" wrapText="1"/>
    </xf>
    <xf numFmtId="0" fontId="79" fillId="0" borderId="30" xfId="0" applyFont="1" applyBorder="1" applyAlignment="1">
      <alignment horizontal="center" vertical="center"/>
    </xf>
    <xf numFmtId="0" fontId="79" fillId="0" borderId="35" xfId="0" applyFont="1" applyBorder="1" applyAlignment="1">
      <alignment horizontal="center" vertical="center"/>
    </xf>
    <xf numFmtId="0" fontId="79" fillId="0" borderId="37" xfId="0" applyFont="1" applyBorder="1" applyAlignment="1">
      <alignment horizontal="center" vertical="center"/>
    </xf>
    <xf numFmtId="0" fontId="92" fillId="0" borderId="30" xfId="0" applyFont="1" applyBorder="1" applyAlignment="1">
      <alignment horizontal="center" vertical="center" wrapText="1"/>
    </xf>
    <xf numFmtId="170" fontId="79" fillId="0" borderId="30" xfId="44" applyFont="1" applyBorder="1" applyAlignment="1">
      <alignment vertical="center"/>
    </xf>
    <xf numFmtId="170" fontId="79" fillId="0" borderId="38" xfId="44" applyFont="1" applyBorder="1" applyAlignment="1">
      <alignment vertical="center"/>
    </xf>
    <xf numFmtId="170" fontId="79" fillId="0" borderId="35" xfId="44" applyFont="1" applyBorder="1" applyAlignment="1">
      <alignment vertical="center"/>
    </xf>
    <xf numFmtId="0" fontId="79" fillId="0" borderId="36" xfId="0" applyFont="1" applyBorder="1" applyAlignment="1">
      <alignment horizontal="center" vertical="center"/>
    </xf>
    <xf numFmtId="170" fontId="74" fillId="0" borderId="10" xfId="0" applyNumberFormat="1" applyFont="1" applyBorder="1" applyAlignment="1">
      <alignment vertical="center"/>
    </xf>
    <xf numFmtId="170" fontId="74" fillId="0" borderId="11" xfId="44" applyFont="1" applyFill="1" applyBorder="1" applyAlignment="1">
      <alignment/>
    </xf>
    <xf numFmtId="0" fontId="74" fillId="0" borderId="11" xfId="0" applyFont="1" applyFill="1" applyBorder="1" applyAlignment="1">
      <alignment horizontal="center"/>
    </xf>
    <xf numFmtId="170" fontId="75" fillId="0" borderId="15" xfId="44" applyFont="1" applyFill="1" applyBorder="1" applyAlignment="1">
      <alignment horizontal="center" vertical="center" wrapText="1"/>
    </xf>
    <xf numFmtId="170" fontId="81" fillId="0" borderId="36" xfId="0" applyNumberFormat="1" applyFont="1" applyFill="1" applyBorder="1" applyAlignment="1">
      <alignment vertical="center"/>
    </xf>
    <xf numFmtId="0" fontId="85" fillId="34" borderId="30" xfId="0" applyFont="1" applyFill="1" applyBorder="1" applyAlignment="1">
      <alignment horizontal="center" vertical="center"/>
    </xf>
    <xf numFmtId="0" fontId="79" fillId="0" borderId="35" xfId="0" applyFont="1" applyFill="1" applyBorder="1" applyAlignment="1">
      <alignment vertical="top" wrapText="1"/>
    </xf>
    <xf numFmtId="170" fontId="75" fillId="0" borderId="11" xfId="44" applyFont="1" applyBorder="1" applyAlignment="1">
      <alignment horizontal="center" vertical="center" wrapText="1"/>
    </xf>
    <xf numFmtId="0" fontId="93" fillId="0" borderId="0" xfId="0" applyFont="1" applyAlignment="1">
      <alignment wrapText="1"/>
    </xf>
    <xf numFmtId="170" fontId="74" fillId="0" borderId="11" xfId="0" applyNumberFormat="1" applyFont="1" applyBorder="1" applyAlignment="1">
      <alignment vertical="center"/>
    </xf>
    <xf numFmtId="170" fontId="81" fillId="0" borderId="11" xfId="0" applyNumberFormat="1" applyFont="1" applyBorder="1" applyAlignment="1">
      <alignment vertical="center"/>
    </xf>
    <xf numFmtId="0" fontId="17" fillId="35" borderId="12" xfId="0" applyFont="1" applyFill="1" applyBorder="1" applyAlignment="1">
      <alignment horizontal="center" vertical="center" wrapText="1"/>
    </xf>
    <xf numFmtId="0" fontId="80" fillId="34" borderId="39" xfId="0" applyFont="1" applyFill="1" applyBorder="1" applyAlignment="1">
      <alignment horizontal="left" vertical="center" wrapText="1"/>
    </xf>
    <xf numFmtId="0" fontId="80" fillId="34" borderId="11" xfId="0" applyFont="1" applyFill="1" applyBorder="1" applyAlignment="1">
      <alignment horizontal="left" vertical="center" wrapText="1"/>
    </xf>
    <xf numFmtId="0" fontId="85" fillId="34" borderId="11" xfId="0" applyFont="1" applyFill="1" applyBorder="1" applyAlignment="1">
      <alignment horizontal="center" vertical="center"/>
    </xf>
    <xf numFmtId="0" fontId="80" fillId="34" borderId="11" xfId="0" applyFont="1" applyFill="1" applyBorder="1" applyAlignment="1">
      <alignment horizontal="center" vertical="center"/>
    </xf>
    <xf numFmtId="0" fontId="74" fillId="0" borderId="11" xfId="0" applyFont="1" applyFill="1" applyBorder="1" applyAlignment="1">
      <alignment vertical="top" wrapText="1"/>
    </xf>
    <xf numFmtId="0" fontId="94" fillId="0" borderId="0" xfId="0" applyFont="1" applyAlignment="1">
      <alignment horizontal="center" vertical="center"/>
    </xf>
    <xf numFmtId="0" fontId="14" fillId="36" borderId="10" xfId="0" applyFont="1" applyFill="1" applyBorder="1" applyAlignment="1">
      <alignment horizontal="center" vertical="center" wrapText="1"/>
    </xf>
    <xf numFmtId="0" fontId="81" fillId="36" borderId="35" xfId="0" applyFont="1" applyFill="1" applyBorder="1" applyAlignment="1">
      <alignment horizontal="center" vertical="center" wrapText="1"/>
    </xf>
    <xf numFmtId="0" fontId="81" fillId="36" borderId="12" xfId="0" applyFont="1" applyFill="1" applyBorder="1" applyAlignment="1">
      <alignment horizontal="center" vertical="center" wrapText="1"/>
    </xf>
    <xf numFmtId="0" fontId="12" fillId="0" borderId="40" xfId="0" applyFont="1" applyBorder="1" applyAlignment="1">
      <alignment horizontal="left" vertical="center" wrapText="1"/>
    </xf>
    <xf numFmtId="0" fontId="78" fillId="0" borderId="41" xfId="0" applyFont="1" applyBorder="1" applyAlignment="1">
      <alignment horizontal="left" vertical="center" wrapText="1"/>
    </xf>
    <xf numFmtId="0" fontId="95" fillId="36" borderId="11" xfId="0" applyFont="1" applyFill="1" applyBorder="1" applyAlignment="1">
      <alignment horizontal="center" vertical="center" wrapText="1"/>
    </xf>
    <xf numFmtId="0" fontId="80" fillId="38" borderId="11" xfId="0" applyFont="1" applyFill="1" applyBorder="1" applyAlignment="1">
      <alignment horizontal="center" vertical="center" wrapText="1"/>
    </xf>
    <xf numFmtId="0" fontId="80" fillId="38" borderId="10" xfId="0" applyFont="1" applyFill="1" applyBorder="1" applyAlignment="1">
      <alignment horizontal="center" vertical="center" wrapText="1"/>
    </xf>
    <xf numFmtId="0" fontId="82" fillId="33" borderId="13" xfId="0" applyFont="1" applyFill="1" applyBorder="1" applyAlignment="1">
      <alignment horizontal="center" vertical="center"/>
    </xf>
    <xf numFmtId="0" fontId="82" fillId="33" borderId="15" xfId="0" applyFont="1" applyFill="1" applyBorder="1" applyAlignment="1">
      <alignment horizontal="center" vertical="center"/>
    </xf>
    <xf numFmtId="170" fontId="80" fillId="36" borderId="42" xfId="44" applyFont="1" applyFill="1" applyBorder="1" applyAlignment="1">
      <alignment horizontal="right" vertical="center" wrapText="1"/>
    </xf>
    <xf numFmtId="170" fontId="80" fillId="36" borderId="43" xfId="44" applyFont="1" applyFill="1" applyBorder="1" applyAlignment="1">
      <alignment horizontal="right" vertical="center" wrapText="1"/>
    </xf>
    <xf numFmtId="170" fontId="80" fillId="36" borderId="44" xfId="44" applyFont="1" applyFill="1" applyBorder="1" applyAlignment="1">
      <alignment horizontal="right" vertical="center" wrapText="1"/>
    </xf>
    <xf numFmtId="0" fontId="78" fillId="0" borderId="0" xfId="0" applyFont="1" applyAlignment="1">
      <alignment horizontal="center" vertical="center"/>
    </xf>
    <xf numFmtId="0" fontId="11" fillId="36" borderId="10" xfId="0" applyFont="1" applyFill="1" applyBorder="1" applyAlignment="1">
      <alignment horizontal="center" vertical="center" wrapText="1"/>
    </xf>
    <xf numFmtId="0" fontId="11" fillId="36" borderId="35" xfId="0" applyFont="1" applyFill="1" applyBorder="1" applyAlignment="1">
      <alignment horizontal="center" vertical="center" wrapText="1"/>
    </xf>
    <xf numFmtId="0" fontId="82" fillId="36" borderId="35" xfId="0" applyFont="1" applyFill="1" applyBorder="1" applyAlignment="1">
      <alignment horizontal="center" vertical="center" wrapText="1"/>
    </xf>
    <xf numFmtId="0" fontId="82" fillId="36" borderId="12" xfId="0" applyFont="1" applyFill="1" applyBorder="1" applyAlignment="1">
      <alignment horizontal="center" vertical="center" wrapText="1"/>
    </xf>
    <xf numFmtId="0" fontId="12" fillId="0" borderId="41" xfId="0" applyFont="1" applyBorder="1" applyAlignment="1">
      <alignment horizontal="left" vertical="center" wrapText="1"/>
    </xf>
    <xf numFmtId="0" fontId="74" fillId="0" borderId="0" xfId="0" applyFont="1" applyAlignment="1">
      <alignment horizontal="center"/>
    </xf>
    <xf numFmtId="0" fontId="6" fillId="0" borderId="10" xfId="0" applyFont="1" applyBorder="1" applyAlignment="1">
      <alignment horizontal="center" vertical="center" wrapText="1"/>
    </xf>
    <xf numFmtId="0" fontId="6" fillId="0" borderId="35" xfId="0" applyFont="1" applyBorder="1" applyAlignment="1">
      <alignment horizontal="center" vertical="center" wrapText="1"/>
    </xf>
    <xf numFmtId="0" fontId="77" fillId="0" borderId="35" xfId="0" applyFont="1" applyBorder="1" applyAlignment="1">
      <alignment horizontal="center" vertical="center" wrapText="1"/>
    </xf>
    <xf numFmtId="0" fontId="77" fillId="0" borderId="12" xfId="0" applyFont="1" applyBorder="1" applyAlignment="1">
      <alignment horizontal="center" vertical="center" wrapText="1"/>
    </xf>
    <xf numFmtId="0" fontId="74" fillId="0" borderId="45" xfId="0" applyFont="1" applyBorder="1" applyAlignment="1">
      <alignment horizontal="center" wrapText="1"/>
    </xf>
    <xf numFmtId="0" fontId="74" fillId="0" borderId="46" xfId="0" applyFont="1" applyBorder="1" applyAlignment="1">
      <alignment horizontal="center" wrapText="1"/>
    </xf>
    <xf numFmtId="170" fontId="74" fillId="33" borderId="10" xfId="0" applyNumberFormat="1" applyFont="1" applyFill="1" applyBorder="1" applyAlignment="1">
      <alignment horizontal="center" wrapText="1"/>
    </xf>
    <xf numFmtId="170" fontId="74" fillId="33" borderId="35" xfId="0" applyNumberFormat="1" applyFont="1" applyFill="1" applyBorder="1" applyAlignment="1">
      <alignment horizontal="center" wrapText="1"/>
    </xf>
    <xf numFmtId="170" fontId="74" fillId="33" borderId="12" xfId="0" applyNumberFormat="1" applyFont="1" applyFill="1" applyBorder="1" applyAlignment="1">
      <alignment horizontal="center" wrapText="1"/>
    </xf>
    <xf numFmtId="0" fontId="72" fillId="0" borderId="0" xfId="0" applyFont="1" applyAlignment="1">
      <alignment horizontal="center"/>
    </xf>
    <xf numFmtId="0" fontId="0" fillId="0" borderId="0" xfId="0" applyAlignment="1">
      <alignment horizontal="center"/>
    </xf>
    <xf numFmtId="0" fontId="72" fillId="0" borderId="17" xfId="0" applyFont="1" applyBorder="1" applyAlignment="1">
      <alignment horizontal="center" vertical="center" wrapText="1"/>
    </xf>
    <xf numFmtId="0" fontId="72" fillId="0" borderId="0" xfId="0" applyFont="1" applyBorder="1" applyAlignment="1">
      <alignment horizontal="center" vertical="center" wrapText="1"/>
    </xf>
    <xf numFmtId="0" fontId="72" fillId="0" borderId="0" xfId="0" applyFont="1" applyAlignment="1">
      <alignment horizontal="center" vertical="center" wrapText="1"/>
    </xf>
    <xf numFmtId="0" fontId="0" fillId="0" borderId="17" xfId="0" applyBorder="1" applyAlignment="1">
      <alignment horizontal="left" wrapText="1"/>
    </xf>
    <xf numFmtId="0" fontId="0" fillId="0" borderId="0" xfId="0" applyBorder="1" applyAlignment="1">
      <alignment horizontal="left" wrapText="1"/>
    </xf>
    <xf numFmtId="0" fontId="0" fillId="0" borderId="0" xfId="0" applyAlignment="1">
      <alignment horizontal="left" wrapText="1"/>
    </xf>
    <xf numFmtId="0" fontId="78" fillId="0" borderId="11" xfId="0" applyFont="1" applyBorder="1" applyAlignment="1">
      <alignment horizontal="center" vertical="center"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4" xfId="58"/>
    <cellStyle name="Note" xfId="59"/>
    <cellStyle name="Output" xfId="60"/>
    <cellStyle name="Percent" xfId="61"/>
    <cellStyle name="Title" xfId="62"/>
    <cellStyle name="Total" xfId="63"/>
    <cellStyle name="Warning Text" xfId="64"/>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S101"/>
  <sheetViews>
    <sheetView zoomScale="110" zoomScaleNormal="110" zoomScalePageLayoutView="0" workbookViewId="0" topLeftCell="B1">
      <pane ySplit="5" topLeftCell="A88" activePane="bottomLeft" state="frozen"/>
      <selection pane="topLeft" activeCell="A1" sqref="A1"/>
      <selection pane="bottomLeft" activeCell="S75" sqref="S75"/>
    </sheetView>
  </sheetViews>
  <sheetFormatPr defaultColWidth="8.875" defaultRowHeight="15.75"/>
  <cols>
    <col min="1" max="1" width="8.875" style="117" customWidth="1"/>
    <col min="2" max="2" width="10.625" style="117" customWidth="1"/>
    <col min="3" max="3" width="29.125" style="117" customWidth="1"/>
    <col min="4" max="4" width="8.875" style="117" customWidth="1"/>
    <col min="5" max="7" width="8.875" style="129" customWidth="1"/>
    <col min="8" max="8" width="10.125" style="117" customWidth="1"/>
    <col min="9" max="9" width="8.875" style="117" customWidth="1"/>
    <col min="10" max="10" width="11.50390625" style="117" customWidth="1"/>
    <col min="11" max="11" width="10.625" style="117" customWidth="1"/>
    <col min="12" max="12" width="8.875" style="117" customWidth="1"/>
    <col min="13" max="13" width="14.625" style="117" customWidth="1"/>
    <col min="14" max="18" width="8.875" style="117" customWidth="1"/>
    <col min="19" max="19" width="19.125" style="127" customWidth="1"/>
    <col min="20" max="16384" width="8.875" style="117" customWidth="1"/>
  </cols>
  <sheetData>
    <row r="1" spans="1:19" ht="33.75" customHeight="1">
      <c r="A1" s="47"/>
      <c r="B1" s="207" t="s">
        <v>0</v>
      </c>
      <c r="C1" s="207"/>
      <c r="D1" s="207"/>
      <c r="E1" s="207"/>
      <c r="F1" s="207"/>
      <c r="G1" s="207"/>
      <c r="H1" s="207"/>
      <c r="I1" s="207"/>
      <c r="J1" s="207"/>
      <c r="K1" s="207"/>
      <c r="L1" s="207"/>
      <c r="M1" s="207"/>
      <c r="N1" s="48"/>
      <c r="O1" s="48"/>
      <c r="P1" s="48"/>
      <c r="Q1" s="48"/>
      <c r="R1" s="47"/>
      <c r="S1" s="23"/>
    </row>
    <row r="2" spans="1:19" ht="33" customHeight="1">
      <c r="A2" s="47"/>
      <c r="B2" s="208" t="s">
        <v>179</v>
      </c>
      <c r="C2" s="209"/>
      <c r="D2" s="209"/>
      <c r="E2" s="209"/>
      <c r="F2" s="209"/>
      <c r="G2" s="209"/>
      <c r="H2" s="209"/>
      <c r="I2" s="209"/>
      <c r="J2" s="209"/>
      <c r="K2" s="209"/>
      <c r="L2" s="209"/>
      <c r="M2" s="209"/>
      <c r="N2" s="209"/>
      <c r="O2" s="209"/>
      <c r="P2" s="209"/>
      <c r="Q2" s="210"/>
      <c r="R2" s="47"/>
      <c r="S2" s="23"/>
    </row>
    <row r="3" spans="1:19" ht="33" customHeight="1">
      <c r="A3" s="47"/>
      <c r="B3" s="211" t="s">
        <v>154</v>
      </c>
      <c r="C3" s="212"/>
      <c r="D3" s="212"/>
      <c r="E3" s="212"/>
      <c r="F3" s="212"/>
      <c r="G3" s="212"/>
      <c r="H3" s="212"/>
      <c r="I3" s="212"/>
      <c r="J3" s="212"/>
      <c r="K3" s="212"/>
      <c r="L3" s="212"/>
      <c r="M3" s="212"/>
      <c r="N3" s="212"/>
      <c r="O3" s="212"/>
      <c r="P3" s="212"/>
      <c r="Q3" s="212"/>
      <c r="R3" s="47"/>
      <c r="S3" s="23"/>
    </row>
    <row r="4" spans="1:19" ht="36.75" customHeight="1">
      <c r="A4" s="213" t="s">
        <v>157</v>
      </c>
      <c r="B4" s="213"/>
      <c r="C4" s="213"/>
      <c r="D4" s="213"/>
      <c r="E4" s="213"/>
      <c r="F4" s="213"/>
      <c r="G4" s="213"/>
      <c r="H4" s="213"/>
      <c r="I4" s="213"/>
      <c r="J4" s="213"/>
      <c r="K4" s="213"/>
      <c r="L4" s="213"/>
      <c r="M4" s="213"/>
      <c r="N4" s="214" t="s">
        <v>13</v>
      </c>
      <c r="O4" s="214"/>
      <c r="P4" s="214"/>
      <c r="Q4" s="214"/>
      <c r="R4" s="215"/>
      <c r="S4" s="216" t="s">
        <v>24</v>
      </c>
    </row>
    <row r="5" spans="1:19" ht="78">
      <c r="A5" s="109" t="s">
        <v>28</v>
      </c>
      <c r="B5" s="110" t="s">
        <v>174</v>
      </c>
      <c r="C5" s="111" t="s">
        <v>172</v>
      </c>
      <c r="D5" s="109" t="s">
        <v>17</v>
      </c>
      <c r="E5" s="109" t="s">
        <v>6</v>
      </c>
      <c r="F5" s="109" t="s">
        <v>5</v>
      </c>
      <c r="G5" s="109" t="s">
        <v>7</v>
      </c>
      <c r="H5" s="109" t="s">
        <v>1</v>
      </c>
      <c r="I5" s="109" t="s">
        <v>29</v>
      </c>
      <c r="J5" s="112" t="s">
        <v>18</v>
      </c>
      <c r="K5" s="109" t="s">
        <v>19</v>
      </c>
      <c r="L5" s="109" t="s">
        <v>20</v>
      </c>
      <c r="M5" s="109" t="s">
        <v>3</v>
      </c>
      <c r="N5" s="79" t="s">
        <v>10</v>
      </c>
      <c r="O5" s="79" t="s">
        <v>11</v>
      </c>
      <c r="P5" s="79" t="s">
        <v>22</v>
      </c>
      <c r="Q5" s="79" t="s">
        <v>12</v>
      </c>
      <c r="R5" s="135" t="s">
        <v>23</v>
      </c>
      <c r="S5" s="217"/>
    </row>
    <row r="6" spans="1:19" ht="48" customHeight="1">
      <c r="A6" s="45" t="s">
        <v>66</v>
      </c>
      <c r="B6" s="71" t="s">
        <v>36</v>
      </c>
      <c r="C6" s="74" t="s">
        <v>67</v>
      </c>
      <c r="D6" s="67" t="s">
        <v>68</v>
      </c>
      <c r="E6" s="66" t="s">
        <v>49</v>
      </c>
      <c r="F6" s="66" t="s">
        <v>49</v>
      </c>
      <c r="G6" s="66" t="s">
        <v>69</v>
      </c>
      <c r="H6" s="77" t="s">
        <v>70</v>
      </c>
      <c r="I6" s="45">
        <v>4</v>
      </c>
      <c r="J6" s="78">
        <v>17280</v>
      </c>
      <c r="K6" s="51">
        <v>0</v>
      </c>
      <c r="L6" s="51">
        <v>0</v>
      </c>
      <c r="M6" s="75">
        <f>J6+K6+L6</f>
        <v>17280</v>
      </c>
      <c r="N6" s="22" t="s">
        <v>49</v>
      </c>
      <c r="O6" s="22" t="s">
        <v>49</v>
      </c>
      <c r="P6" s="79" t="s">
        <v>180</v>
      </c>
      <c r="Q6" s="22" t="s">
        <v>180</v>
      </c>
      <c r="R6" s="130" t="s">
        <v>49</v>
      </c>
      <c r="S6" s="50" t="s">
        <v>187</v>
      </c>
    </row>
    <row r="7" spans="1:19" ht="31.5" customHeight="1">
      <c r="A7" s="45" t="s">
        <v>66</v>
      </c>
      <c r="B7" s="71" t="s">
        <v>36</v>
      </c>
      <c r="C7" s="74" t="s">
        <v>72</v>
      </c>
      <c r="D7" s="67" t="s">
        <v>68</v>
      </c>
      <c r="E7" s="66" t="s">
        <v>49</v>
      </c>
      <c r="F7" s="66" t="s">
        <v>49</v>
      </c>
      <c r="G7" s="66" t="s">
        <v>69</v>
      </c>
      <c r="H7" s="77">
        <v>1000</v>
      </c>
      <c r="I7" s="45">
        <v>1</v>
      </c>
      <c r="J7" s="78">
        <v>1000</v>
      </c>
      <c r="K7" s="51"/>
      <c r="L7" s="51"/>
      <c r="M7" s="75">
        <v>1000</v>
      </c>
      <c r="N7" s="22" t="s">
        <v>180</v>
      </c>
      <c r="O7" s="22" t="s">
        <v>49</v>
      </c>
      <c r="P7" s="79" t="s">
        <v>180</v>
      </c>
      <c r="Q7" s="22" t="s">
        <v>180</v>
      </c>
      <c r="R7" s="130" t="s">
        <v>49</v>
      </c>
      <c r="S7" s="50"/>
    </row>
    <row r="8" spans="1:19" ht="31.5" customHeight="1">
      <c r="A8" s="45" t="s">
        <v>66</v>
      </c>
      <c r="B8" s="71" t="s">
        <v>36</v>
      </c>
      <c r="C8" s="74" t="s">
        <v>74</v>
      </c>
      <c r="D8" s="67"/>
      <c r="E8" s="66"/>
      <c r="F8" s="66"/>
      <c r="G8" s="66"/>
      <c r="H8" s="77"/>
      <c r="I8" s="45">
        <v>1</v>
      </c>
      <c r="J8" s="78">
        <v>300</v>
      </c>
      <c r="K8" s="51"/>
      <c r="L8" s="51"/>
      <c r="M8" s="75">
        <v>300</v>
      </c>
      <c r="N8" s="22" t="s">
        <v>180</v>
      </c>
      <c r="O8" s="22" t="s">
        <v>49</v>
      </c>
      <c r="P8" s="79" t="s">
        <v>180</v>
      </c>
      <c r="Q8" s="22" t="s">
        <v>49</v>
      </c>
      <c r="R8" s="130" t="s">
        <v>49</v>
      </c>
      <c r="S8" s="119"/>
    </row>
    <row r="9" spans="1:19" ht="31.5" customHeight="1">
      <c r="A9" s="45" t="s">
        <v>41</v>
      </c>
      <c r="B9" s="71" t="s">
        <v>36</v>
      </c>
      <c r="C9" s="74" t="s">
        <v>30</v>
      </c>
      <c r="D9" s="67" t="s">
        <v>45</v>
      </c>
      <c r="E9" s="66" t="s">
        <v>33</v>
      </c>
      <c r="F9" s="66" t="s">
        <v>34</v>
      </c>
      <c r="G9" s="66">
        <v>30</v>
      </c>
      <c r="H9" s="51">
        <v>79000</v>
      </c>
      <c r="I9" s="45">
        <v>1</v>
      </c>
      <c r="J9" s="51">
        <f aca="true" t="shared" si="0" ref="J9:J16">H9*I9</f>
        <v>79000</v>
      </c>
      <c r="K9" s="51">
        <f aca="true" t="shared" si="1" ref="K9:K16">J9*0.09</f>
        <v>7110</v>
      </c>
      <c r="L9" s="51">
        <v>0</v>
      </c>
      <c r="M9" s="75">
        <f aca="true" t="shared" si="2" ref="M9:M34">J9+K9+L9</f>
        <v>86110</v>
      </c>
      <c r="N9" s="22" t="s">
        <v>49</v>
      </c>
      <c r="O9" s="22" t="s">
        <v>49</v>
      </c>
      <c r="P9" s="22" t="s">
        <v>180</v>
      </c>
      <c r="Q9" s="22" t="s">
        <v>49</v>
      </c>
      <c r="R9" s="130" t="s">
        <v>49</v>
      </c>
      <c r="S9" s="50" t="s">
        <v>186</v>
      </c>
    </row>
    <row r="10" spans="1:19" ht="31.5" customHeight="1">
      <c r="A10" s="45" t="s">
        <v>41</v>
      </c>
      <c r="B10" s="71" t="s">
        <v>36</v>
      </c>
      <c r="C10" s="74" t="s">
        <v>31</v>
      </c>
      <c r="D10" s="67" t="s">
        <v>32</v>
      </c>
      <c r="E10" s="66" t="s">
        <v>33</v>
      </c>
      <c r="F10" s="66" t="s">
        <v>34</v>
      </c>
      <c r="G10" s="66">
        <v>20</v>
      </c>
      <c r="H10" s="51">
        <v>29360</v>
      </c>
      <c r="I10" s="45">
        <v>3</v>
      </c>
      <c r="J10" s="51">
        <f t="shared" si="0"/>
        <v>88080</v>
      </c>
      <c r="K10" s="51">
        <f t="shared" si="1"/>
        <v>7927.2</v>
      </c>
      <c r="L10" s="51">
        <v>0</v>
      </c>
      <c r="M10" s="75">
        <f t="shared" si="2"/>
        <v>96007.2</v>
      </c>
      <c r="N10" s="22" t="s">
        <v>49</v>
      </c>
      <c r="O10" s="22" t="s">
        <v>180</v>
      </c>
      <c r="P10" s="22" t="s">
        <v>180</v>
      </c>
      <c r="Q10" s="22" t="s">
        <v>180</v>
      </c>
      <c r="R10" s="130" t="s">
        <v>49</v>
      </c>
      <c r="S10" s="50"/>
    </row>
    <row r="11" spans="1:19" ht="31.5" customHeight="1">
      <c r="A11" s="45" t="s">
        <v>41</v>
      </c>
      <c r="B11" s="71" t="s">
        <v>36</v>
      </c>
      <c r="C11" s="74" t="s">
        <v>44</v>
      </c>
      <c r="D11" s="67" t="s">
        <v>45</v>
      </c>
      <c r="E11" s="66" t="s">
        <v>33</v>
      </c>
      <c r="F11" s="66" t="s">
        <v>35</v>
      </c>
      <c r="G11" s="66">
        <v>20</v>
      </c>
      <c r="H11" s="51">
        <v>33483</v>
      </c>
      <c r="I11" s="45">
        <v>1</v>
      </c>
      <c r="J11" s="51">
        <f t="shared" si="0"/>
        <v>33483</v>
      </c>
      <c r="K11" s="51">
        <f t="shared" si="1"/>
        <v>3013.47</v>
      </c>
      <c r="L11" s="51">
        <v>0</v>
      </c>
      <c r="M11" s="75">
        <f t="shared" si="2"/>
        <v>36496.47</v>
      </c>
      <c r="N11" s="22" t="s">
        <v>49</v>
      </c>
      <c r="O11" s="22" t="s">
        <v>180</v>
      </c>
      <c r="P11" s="22" t="s">
        <v>180</v>
      </c>
      <c r="Q11" s="22" t="s">
        <v>180</v>
      </c>
      <c r="R11" s="130" t="s">
        <v>49</v>
      </c>
      <c r="S11" s="50"/>
    </row>
    <row r="12" spans="1:19" ht="31.5" customHeight="1">
      <c r="A12" s="45" t="s">
        <v>41</v>
      </c>
      <c r="B12" s="71" t="s">
        <v>36</v>
      </c>
      <c r="C12" s="74" t="s">
        <v>38</v>
      </c>
      <c r="D12" s="67" t="s">
        <v>32</v>
      </c>
      <c r="E12" s="66" t="s">
        <v>33</v>
      </c>
      <c r="F12" s="66" t="s">
        <v>34</v>
      </c>
      <c r="G12" s="66">
        <v>20</v>
      </c>
      <c r="H12" s="51">
        <v>8000</v>
      </c>
      <c r="I12" s="45">
        <v>1</v>
      </c>
      <c r="J12" s="51">
        <f t="shared" si="0"/>
        <v>8000</v>
      </c>
      <c r="K12" s="51">
        <f t="shared" si="1"/>
        <v>720</v>
      </c>
      <c r="L12" s="51">
        <v>240</v>
      </c>
      <c r="M12" s="75">
        <f t="shared" si="2"/>
        <v>8960</v>
      </c>
      <c r="N12" s="22" t="s">
        <v>49</v>
      </c>
      <c r="O12" s="22" t="s">
        <v>180</v>
      </c>
      <c r="P12" s="22" t="s">
        <v>180</v>
      </c>
      <c r="Q12" s="22" t="s">
        <v>180</v>
      </c>
      <c r="R12" s="130" t="s">
        <v>49</v>
      </c>
      <c r="S12" s="50"/>
    </row>
    <row r="13" spans="1:19" ht="31.5" customHeight="1">
      <c r="A13" s="45" t="s">
        <v>41</v>
      </c>
      <c r="B13" s="71" t="s">
        <v>36</v>
      </c>
      <c r="C13" s="74" t="s">
        <v>39</v>
      </c>
      <c r="D13" s="67" t="s">
        <v>32</v>
      </c>
      <c r="E13" s="66" t="s">
        <v>33</v>
      </c>
      <c r="F13" s="66" t="s">
        <v>35</v>
      </c>
      <c r="G13" s="66">
        <v>10</v>
      </c>
      <c r="H13" s="51">
        <v>1700</v>
      </c>
      <c r="I13" s="45">
        <v>1</v>
      </c>
      <c r="J13" s="51">
        <f t="shared" si="0"/>
        <v>1700</v>
      </c>
      <c r="K13" s="51">
        <f t="shared" si="1"/>
        <v>153</v>
      </c>
      <c r="L13" s="51">
        <v>50</v>
      </c>
      <c r="M13" s="75">
        <f t="shared" si="2"/>
        <v>1903</v>
      </c>
      <c r="N13" s="22" t="s">
        <v>49</v>
      </c>
      <c r="O13" s="22" t="s">
        <v>180</v>
      </c>
      <c r="P13" s="22" t="s">
        <v>180</v>
      </c>
      <c r="Q13" s="22" t="s">
        <v>180</v>
      </c>
      <c r="R13" s="130" t="s">
        <v>49</v>
      </c>
      <c r="S13" s="50" t="s">
        <v>158</v>
      </c>
    </row>
    <row r="14" spans="1:19" ht="31.5" customHeight="1">
      <c r="A14" s="45" t="s">
        <v>41</v>
      </c>
      <c r="B14" s="71" t="s">
        <v>36</v>
      </c>
      <c r="C14" s="50" t="s">
        <v>40</v>
      </c>
      <c r="D14" s="67" t="s">
        <v>32</v>
      </c>
      <c r="E14" s="66" t="s">
        <v>33</v>
      </c>
      <c r="F14" s="66" t="s">
        <v>34</v>
      </c>
      <c r="G14" s="45">
        <v>20</v>
      </c>
      <c r="H14" s="51">
        <v>5500</v>
      </c>
      <c r="I14" s="66">
        <v>1</v>
      </c>
      <c r="J14" s="51">
        <f t="shared" si="0"/>
        <v>5500</v>
      </c>
      <c r="K14" s="51">
        <f t="shared" si="1"/>
        <v>495</v>
      </c>
      <c r="L14" s="51">
        <v>200</v>
      </c>
      <c r="M14" s="75">
        <f t="shared" si="2"/>
        <v>6195</v>
      </c>
      <c r="N14" s="22" t="s">
        <v>49</v>
      </c>
      <c r="O14" s="22" t="s">
        <v>180</v>
      </c>
      <c r="P14" s="22" t="s">
        <v>180</v>
      </c>
      <c r="Q14" s="22" t="s">
        <v>180</v>
      </c>
      <c r="R14" s="130" t="s">
        <v>49</v>
      </c>
      <c r="S14" s="50"/>
    </row>
    <row r="15" spans="1:19" ht="31.5" customHeight="1">
      <c r="A15" s="45" t="s">
        <v>41</v>
      </c>
      <c r="B15" s="71" t="s">
        <v>36</v>
      </c>
      <c r="C15" s="50" t="s">
        <v>37</v>
      </c>
      <c r="D15" s="67" t="s">
        <v>32</v>
      </c>
      <c r="E15" s="66" t="s">
        <v>33</v>
      </c>
      <c r="F15" s="66" t="s">
        <v>35</v>
      </c>
      <c r="G15" s="45">
        <v>5</v>
      </c>
      <c r="H15" s="51">
        <v>20000</v>
      </c>
      <c r="I15" s="66">
        <v>1</v>
      </c>
      <c r="J15" s="51">
        <f t="shared" si="0"/>
        <v>20000</v>
      </c>
      <c r="K15" s="51">
        <f t="shared" si="1"/>
        <v>1800</v>
      </c>
      <c r="L15" s="51">
        <v>320</v>
      </c>
      <c r="M15" s="75">
        <f t="shared" si="2"/>
        <v>22120</v>
      </c>
      <c r="N15" s="22" t="s">
        <v>49</v>
      </c>
      <c r="O15" s="22" t="s">
        <v>180</v>
      </c>
      <c r="P15" s="22" t="s">
        <v>180</v>
      </c>
      <c r="Q15" s="22" t="s">
        <v>180</v>
      </c>
      <c r="R15" s="130" t="s">
        <v>49</v>
      </c>
      <c r="S15" s="50"/>
    </row>
    <row r="16" spans="1:19" ht="31.5" customHeight="1">
      <c r="A16" s="45" t="s">
        <v>41</v>
      </c>
      <c r="B16" s="71" t="s">
        <v>36</v>
      </c>
      <c r="C16" s="50" t="s">
        <v>43</v>
      </c>
      <c r="D16" s="67" t="s">
        <v>32</v>
      </c>
      <c r="E16" s="66" t="s">
        <v>33</v>
      </c>
      <c r="F16" s="66" t="s">
        <v>35</v>
      </c>
      <c r="G16" s="45">
        <v>10</v>
      </c>
      <c r="H16" s="51">
        <v>8730</v>
      </c>
      <c r="I16" s="66">
        <v>1</v>
      </c>
      <c r="J16" s="51">
        <f t="shared" si="0"/>
        <v>8730</v>
      </c>
      <c r="K16" s="51">
        <f t="shared" si="1"/>
        <v>785.6999999999999</v>
      </c>
      <c r="L16" s="51">
        <v>140</v>
      </c>
      <c r="M16" s="75">
        <f t="shared" si="2"/>
        <v>9655.7</v>
      </c>
      <c r="N16" s="22" t="s">
        <v>49</v>
      </c>
      <c r="O16" s="22" t="s">
        <v>180</v>
      </c>
      <c r="P16" s="22" t="s">
        <v>180</v>
      </c>
      <c r="Q16" s="22" t="s">
        <v>180</v>
      </c>
      <c r="R16" s="130" t="s">
        <v>49</v>
      </c>
      <c r="S16" s="50"/>
    </row>
    <row r="17" spans="1:19" ht="31.5" customHeight="1">
      <c r="A17" s="45" t="s">
        <v>41</v>
      </c>
      <c r="B17" s="71" t="s">
        <v>36</v>
      </c>
      <c r="C17" s="50" t="s">
        <v>53</v>
      </c>
      <c r="D17" s="67" t="s">
        <v>57</v>
      </c>
      <c r="E17" s="66" t="s">
        <v>33</v>
      </c>
      <c r="F17" s="66" t="s">
        <v>49</v>
      </c>
      <c r="G17" s="45">
        <v>1</v>
      </c>
      <c r="H17" s="51">
        <v>1000</v>
      </c>
      <c r="I17" s="66">
        <v>1</v>
      </c>
      <c r="J17" s="51">
        <v>1000</v>
      </c>
      <c r="K17" s="51">
        <v>0</v>
      </c>
      <c r="L17" s="51"/>
      <c r="M17" s="75">
        <f t="shared" si="2"/>
        <v>1000</v>
      </c>
      <c r="N17" s="49" t="s">
        <v>180</v>
      </c>
      <c r="O17" s="49" t="s">
        <v>49</v>
      </c>
      <c r="P17" s="49" t="s">
        <v>180</v>
      </c>
      <c r="Q17" s="49" t="s">
        <v>180</v>
      </c>
      <c r="R17" s="130" t="s">
        <v>49</v>
      </c>
      <c r="S17" s="50"/>
    </row>
    <row r="18" spans="1:19" ht="31.5" customHeight="1">
      <c r="A18" s="45" t="s">
        <v>41</v>
      </c>
      <c r="B18" s="71" t="s">
        <v>36</v>
      </c>
      <c r="C18" s="50" t="s">
        <v>54</v>
      </c>
      <c r="D18" s="67" t="s">
        <v>57</v>
      </c>
      <c r="E18" s="66" t="s">
        <v>33</v>
      </c>
      <c r="F18" s="66" t="s">
        <v>49</v>
      </c>
      <c r="G18" s="45">
        <v>1</v>
      </c>
      <c r="H18" s="51">
        <v>1300</v>
      </c>
      <c r="I18" s="66">
        <v>1</v>
      </c>
      <c r="J18" s="51">
        <v>1300</v>
      </c>
      <c r="K18" s="51">
        <v>0</v>
      </c>
      <c r="L18" s="51"/>
      <c r="M18" s="75">
        <f t="shared" si="2"/>
        <v>1300</v>
      </c>
      <c r="N18" s="49" t="s">
        <v>180</v>
      </c>
      <c r="O18" s="49" t="s">
        <v>49</v>
      </c>
      <c r="P18" s="49" t="s">
        <v>180</v>
      </c>
      <c r="Q18" s="49" t="s">
        <v>180</v>
      </c>
      <c r="R18" s="130" t="s">
        <v>49</v>
      </c>
      <c r="S18" s="50"/>
    </row>
    <row r="19" spans="1:19" ht="31.5" customHeight="1">
      <c r="A19" s="45" t="s">
        <v>41</v>
      </c>
      <c r="B19" s="71" t="s">
        <v>36</v>
      </c>
      <c r="C19" s="50" t="s">
        <v>55</v>
      </c>
      <c r="D19" s="67" t="s">
        <v>57</v>
      </c>
      <c r="E19" s="66" t="s">
        <v>33</v>
      </c>
      <c r="F19" s="66" t="s">
        <v>49</v>
      </c>
      <c r="G19" s="45">
        <v>1</v>
      </c>
      <c r="H19" s="51">
        <v>1600</v>
      </c>
      <c r="I19" s="66">
        <v>1</v>
      </c>
      <c r="J19" s="51">
        <v>1600</v>
      </c>
      <c r="K19" s="51">
        <v>0</v>
      </c>
      <c r="L19" s="51"/>
      <c r="M19" s="75">
        <f t="shared" si="2"/>
        <v>1600</v>
      </c>
      <c r="N19" s="49" t="s">
        <v>180</v>
      </c>
      <c r="O19" s="49" t="s">
        <v>49</v>
      </c>
      <c r="P19" s="49" t="s">
        <v>180</v>
      </c>
      <c r="Q19" s="49" t="s">
        <v>180</v>
      </c>
      <c r="R19" s="130" t="s">
        <v>49</v>
      </c>
      <c r="S19" s="50"/>
    </row>
    <row r="20" spans="1:19" ht="31.5" customHeight="1">
      <c r="A20" s="45" t="s">
        <v>41</v>
      </c>
      <c r="B20" s="71" t="s">
        <v>36</v>
      </c>
      <c r="C20" s="50" t="s">
        <v>56</v>
      </c>
      <c r="D20" s="67" t="s">
        <v>57</v>
      </c>
      <c r="E20" s="66" t="s">
        <v>33</v>
      </c>
      <c r="F20" s="66" t="s">
        <v>49</v>
      </c>
      <c r="G20" s="45">
        <v>1</v>
      </c>
      <c r="H20" s="51">
        <v>1000</v>
      </c>
      <c r="I20" s="66">
        <v>1</v>
      </c>
      <c r="J20" s="51">
        <v>1000</v>
      </c>
      <c r="K20" s="51">
        <v>0</v>
      </c>
      <c r="L20" s="51"/>
      <c r="M20" s="75">
        <f t="shared" si="2"/>
        <v>1000</v>
      </c>
      <c r="N20" s="49" t="s">
        <v>180</v>
      </c>
      <c r="O20" s="49" t="s">
        <v>49</v>
      </c>
      <c r="P20" s="49" t="s">
        <v>180</v>
      </c>
      <c r="Q20" s="49" t="s">
        <v>180</v>
      </c>
      <c r="R20" s="130" t="s">
        <v>49</v>
      </c>
      <c r="S20" s="50"/>
    </row>
    <row r="21" spans="1:19" ht="31.5" customHeight="1">
      <c r="A21" s="45" t="s">
        <v>41</v>
      </c>
      <c r="B21" s="71" t="s">
        <v>36</v>
      </c>
      <c r="C21" s="50" t="s">
        <v>52</v>
      </c>
      <c r="D21" s="67" t="s">
        <v>57</v>
      </c>
      <c r="E21" s="66" t="s">
        <v>33</v>
      </c>
      <c r="F21" s="66" t="s">
        <v>49</v>
      </c>
      <c r="G21" s="45">
        <v>1</v>
      </c>
      <c r="H21" s="51">
        <v>540</v>
      </c>
      <c r="I21" s="66">
        <v>1</v>
      </c>
      <c r="J21" s="51">
        <v>545</v>
      </c>
      <c r="K21" s="51">
        <v>0</v>
      </c>
      <c r="L21" s="51"/>
      <c r="M21" s="75">
        <f t="shared" si="2"/>
        <v>545</v>
      </c>
      <c r="N21" s="49" t="s">
        <v>180</v>
      </c>
      <c r="O21" s="49" t="s">
        <v>49</v>
      </c>
      <c r="P21" s="49" t="s">
        <v>180</v>
      </c>
      <c r="Q21" s="49" t="s">
        <v>180</v>
      </c>
      <c r="R21" s="130" t="s">
        <v>49</v>
      </c>
      <c r="S21" s="50"/>
    </row>
    <row r="22" spans="1:19" ht="31.5" customHeight="1">
      <c r="A22" s="45" t="s">
        <v>41</v>
      </c>
      <c r="B22" s="71" t="s">
        <v>36</v>
      </c>
      <c r="C22" s="50" t="s">
        <v>59</v>
      </c>
      <c r="D22" s="67" t="s">
        <v>32</v>
      </c>
      <c r="E22" s="66" t="s">
        <v>33</v>
      </c>
      <c r="F22" s="66" t="s">
        <v>34</v>
      </c>
      <c r="G22" s="45">
        <v>1</v>
      </c>
      <c r="H22" s="51">
        <v>6000</v>
      </c>
      <c r="I22" s="66">
        <v>1</v>
      </c>
      <c r="J22" s="51">
        <f aca="true" t="shared" si="3" ref="J22:J28">H22*I22</f>
        <v>6000</v>
      </c>
      <c r="K22" s="51">
        <f>J22*0.09</f>
        <v>540</v>
      </c>
      <c r="L22" s="51">
        <v>200</v>
      </c>
      <c r="M22" s="75">
        <f t="shared" si="2"/>
        <v>6740</v>
      </c>
      <c r="N22" s="49" t="s">
        <v>180</v>
      </c>
      <c r="O22" s="49" t="s">
        <v>49</v>
      </c>
      <c r="P22" s="49" t="s">
        <v>49</v>
      </c>
      <c r="Q22" s="49" t="s">
        <v>49</v>
      </c>
      <c r="R22" s="130" t="s">
        <v>49</v>
      </c>
      <c r="S22" s="50"/>
    </row>
    <row r="23" spans="1:19" ht="31.5" customHeight="1">
      <c r="A23" s="45" t="s">
        <v>41</v>
      </c>
      <c r="B23" s="71" t="s">
        <v>36</v>
      </c>
      <c r="C23" s="50" t="s">
        <v>60</v>
      </c>
      <c r="D23" s="67" t="s">
        <v>32</v>
      </c>
      <c r="E23" s="66" t="s">
        <v>33</v>
      </c>
      <c r="F23" s="66" t="s">
        <v>49</v>
      </c>
      <c r="G23" s="45">
        <v>5</v>
      </c>
      <c r="H23" s="51">
        <v>2500</v>
      </c>
      <c r="I23" s="66">
        <v>4</v>
      </c>
      <c r="J23" s="51">
        <f t="shared" si="3"/>
        <v>10000</v>
      </c>
      <c r="K23" s="51">
        <f>J23*0.09</f>
        <v>900</v>
      </c>
      <c r="L23" s="51">
        <v>0</v>
      </c>
      <c r="M23" s="75">
        <f t="shared" si="2"/>
        <v>10900</v>
      </c>
      <c r="N23" s="49" t="s">
        <v>49</v>
      </c>
      <c r="O23" s="49" t="s">
        <v>180</v>
      </c>
      <c r="P23" s="49" t="s">
        <v>180</v>
      </c>
      <c r="Q23" s="49" t="s">
        <v>180</v>
      </c>
      <c r="R23" s="130" t="s">
        <v>49</v>
      </c>
      <c r="S23" s="50"/>
    </row>
    <row r="24" spans="1:19" ht="31.5" customHeight="1">
      <c r="A24" s="45" t="s">
        <v>41</v>
      </c>
      <c r="B24" s="71" t="s">
        <v>36</v>
      </c>
      <c r="C24" s="50" t="s">
        <v>61</v>
      </c>
      <c r="D24" s="67" t="s">
        <v>32</v>
      </c>
      <c r="E24" s="66" t="s">
        <v>33</v>
      </c>
      <c r="F24" s="66" t="s">
        <v>49</v>
      </c>
      <c r="G24" s="45">
        <v>5</v>
      </c>
      <c r="H24" s="51">
        <v>2700</v>
      </c>
      <c r="I24" s="66">
        <v>2</v>
      </c>
      <c r="J24" s="51">
        <f t="shared" si="3"/>
        <v>5400</v>
      </c>
      <c r="K24" s="51">
        <f>J24*0.09</f>
        <v>486</v>
      </c>
      <c r="L24" s="51">
        <v>0</v>
      </c>
      <c r="M24" s="75">
        <f t="shared" si="2"/>
        <v>5886</v>
      </c>
      <c r="N24" s="49" t="s">
        <v>49</v>
      </c>
      <c r="O24" s="49" t="s">
        <v>180</v>
      </c>
      <c r="P24" s="49" t="s">
        <v>180</v>
      </c>
      <c r="Q24" s="49" t="s">
        <v>180</v>
      </c>
      <c r="R24" s="130" t="s">
        <v>49</v>
      </c>
      <c r="S24" s="50"/>
    </row>
    <row r="25" spans="1:19" ht="31.5" customHeight="1">
      <c r="A25" s="45" t="s">
        <v>41</v>
      </c>
      <c r="B25" s="71" t="s">
        <v>36</v>
      </c>
      <c r="C25" s="50" t="s">
        <v>62</v>
      </c>
      <c r="D25" s="67" t="s">
        <v>32</v>
      </c>
      <c r="E25" s="66" t="s">
        <v>33</v>
      </c>
      <c r="F25" s="66" t="s">
        <v>49</v>
      </c>
      <c r="G25" s="45">
        <v>5</v>
      </c>
      <c r="H25" s="51">
        <v>8000</v>
      </c>
      <c r="I25" s="66">
        <v>4</v>
      </c>
      <c r="J25" s="51">
        <f t="shared" si="3"/>
        <v>32000</v>
      </c>
      <c r="K25" s="51">
        <f>J25*0.09</f>
        <v>2880</v>
      </c>
      <c r="L25" s="51">
        <v>0</v>
      </c>
      <c r="M25" s="75">
        <f t="shared" si="2"/>
        <v>34880</v>
      </c>
      <c r="N25" s="49" t="s">
        <v>49</v>
      </c>
      <c r="O25" s="49" t="s">
        <v>180</v>
      </c>
      <c r="P25" s="49" t="s">
        <v>180</v>
      </c>
      <c r="Q25" s="49" t="s">
        <v>180</v>
      </c>
      <c r="R25" s="130" t="s">
        <v>49</v>
      </c>
      <c r="S25" s="50"/>
    </row>
    <row r="26" spans="1:19" ht="31.5" customHeight="1">
      <c r="A26" s="45" t="s">
        <v>41</v>
      </c>
      <c r="B26" s="71" t="s">
        <v>36</v>
      </c>
      <c r="C26" s="50" t="s">
        <v>63</v>
      </c>
      <c r="D26" s="67" t="s">
        <v>32</v>
      </c>
      <c r="E26" s="66" t="s">
        <v>33</v>
      </c>
      <c r="F26" s="66" t="s">
        <v>49</v>
      </c>
      <c r="G26" s="45">
        <v>4</v>
      </c>
      <c r="H26" s="51">
        <v>500</v>
      </c>
      <c r="I26" s="66">
        <v>4</v>
      </c>
      <c r="J26" s="51">
        <f t="shared" si="3"/>
        <v>2000</v>
      </c>
      <c r="K26" s="51">
        <f>J26*0.09</f>
        <v>180</v>
      </c>
      <c r="L26" s="51">
        <v>0</v>
      </c>
      <c r="M26" s="75">
        <f t="shared" si="2"/>
        <v>2180</v>
      </c>
      <c r="N26" s="49" t="s">
        <v>180</v>
      </c>
      <c r="O26" s="49" t="s">
        <v>49</v>
      </c>
      <c r="P26" s="49" t="s">
        <v>180</v>
      </c>
      <c r="Q26" s="49" t="s">
        <v>49</v>
      </c>
      <c r="R26" s="130" t="s">
        <v>49</v>
      </c>
      <c r="S26" s="50"/>
    </row>
    <row r="27" spans="1:19" ht="31.5" customHeight="1">
      <c r="A27" s="45" t="s">
        <v>41</v>
      </c>
      <c r="B27" s="71" t="s">
        <v>36</v>
      </c>
      <c r="C27" s="50" t="s">
        <v>64</v>
      </c>
      <c r="D27" s="67" t="s">
        <v>57</v>
      </c>
      <c r="E27" s="66" t="s">
        <v>33</v>
      </c>
      <c r="F27" s="66" t="s">
        <v>49</v>
      </c>
      <c r="G27" s="45">
        <v>5</v>
      </c>
      <c r="H27" s="51">
        <v>6000</v>
      </c>
      <c r="I27" s="66">
        <v>2</v>
      </c>
      <c r="J27" s="51">
        <f t="shared" si="3"/>
        <v>12000</v>
      </c>
      <c r="K27" s="51">
        <v>0</v>
      </c>
      <c r="L27" s="51">
        <v>0</v>
      </c>
      <c r="M27" s="75">
        <f t="shared" si="2"/>
        <v>12000</v>
      </c>
      <c r="N27" s="49" t="s">
        <v>49</v>
      </c>
      <c r="O27" s="49" t="s">
        <v>49</v>
      </c>
      <c r="P27" s="49" t="s">
        <v>180</v>
      </c>
      <c r="Q27" s="49" t="s">
        <v>180</v>
      </c>
      <c r="R27" s="130" t="s">
        <v>49</v>
      </c>
      <c r="S27" s="50"/>
    </row>
    <row r="28" spans="1:19" ht="31.5" customHeight="1">
      <c r="A28" s="45" t="s">
        <v>41</v>
      </c>
      <c r="B28" s="71" t="s">
        <v>36</v>
      </c>
      <c r="C28" s="50" t="s">
        <v>65</v>
      </c>
      <c r="D28" s="67" t="s">
        <v>57</v>
      </c>
      <c r="E28" s="66" t="s">
        <v>33</v>
      </c>
      <c r="F28" s="66" t="s">
        <v>35</v>
      </c>
      <c r="G28" s="45">
        <v>1</v>
      </c>
      <c r="H28" s="51">
        <v>3000</v>
      </c>
      <c r="I28" s="66">
        <v>3</v>
      </c>
      <c r="J28" s="51">
        <f t="shared" si="3"/>
        <v>9000</v>
      </c>
      <c r="K28" s="51">
        <v>0</v>
      </c>
      <c r="L28" s="51">
        <v>0</v>
      </c>
      <c r="M28" s="75">
        <f t="shared" si="2"/>
        <v>9000</v>
      </c>
      <c r="N28" s="49" t="s">
        <v>49</v>
      </c>
      <c r="O28" s="49" t="s">
        <v>49</v>
      </c>
      <c r="P28" s="49" t="s">
        <v>180</v>
      </c>
      <c r="Q28" s="49" t="s">
        <v>180</v>
      </c>
      <c r="R28" s="130" t="s">
        <v>49</v>
      </c>
      <c r="S28" s="119" t="s">
        <v>192</v>
      </c>
    </row>
    <row r="29" spans="1:19" ht="36.75" customHeight="1">
      <c r="A29" s="45" t="s">
        <v>75</v>
      </c>
      <c r="B29" s="71" t="s">
        <v>36</v>
      </c>
      <c r="C29" s="74" t="s">
        <v>76</v>
      </c>
      <c r="D29" s="67" t="s">
        <v>68</v>
      </c>
      <c r="E29" s="66" t="s">
        <v>49</v>
      </c>
      <c r="F29" s="66" t="s">
        <v>49</v>
      </c>
      <c r="G29" s="66" t="s">
        <v>77</v>
      </c>
      <c r="H29" s="77" t="s">
        <v>78</v>
      </c>
      <c r="I29" s="45">
        <v>4</v>
      </c>
      <c r="J29" s="78">
        <v>10000</v>
      </c>
      <c r="K29" s="51"/>
      <c r="L29" s="51"/>
      <c r="M29" s="75">
        <f t="shared" si="2"/>
        <v>10000</v>
      </c>
      <c r="N29" s="22" t="s">
        <v>49</v>
      </c>
      <c r="O29" s="22" t="s">
        <v>49</v>
      </c>
      <c r="P29" s="22" t="s">
        <v>180</v>
      </c>
      <c r="Q29" s="22" t="s">
        <v>180</v>
      </c>
      <c r="R29" s="130" t="s">
        <v>49</v>
      </c>
      <c r="S29" s="50"/>
    </row>
    <row r="30" spans="1:19" ht="48.75" customHeight="1">
      <c r="A30" s="45" t="s">
        <v>75</v>
      </c>
      <c r="B30" s="71" t="s">
        <v>36</v>
      </c>
      <c r="C30" s="74" t="s">
        <v>80</v>
      </c>
      <c r="D30" s="67" t="s">
        <v>68</v>
      </c>
      <c r="E30" s="66" t="s">
        <v>49</v>
      </c>
      <c r="F30" s="66" t="s">
        <v>49</v>
      </c>
      <c r="G30" s="66" t="s">
        <v>77</v>
      </c>
      <c r="H30" s="77" t="s">
        <v>81</v>
      </c>
      <c r="I30" s="45">
        <v>3</v>
      </c>
      <c r="J30" s="78">
        <f>I30*10560</f>
        <v>31680</v>
      </c>
      <c r="K30" s="51"/>
      <c r="L30" s="51"/>
      <c r="M30" s="75">
        <f t="shared" si="2"/>
        <v>31680</v>
      </c>
      <c r="N30" s="22" t="s">
        <v>49</v>
      </c>
      <c r="O30" s="22" t="s">
        <v>49</v>
      </c>
      <c r="P30" s="22" t="s">
        <v>180</v>
      </c>
      <c r="Q30" s="22" t="s">
        <v>180</v>
      </c>
      <c r="R30" s="130" t="s">
        <v>49</v>
      </c>
      <c r="S30" s="50" t="s">
        <v>187</v>
      </c>
    </row>
    <row r="31" spans="1:19" ht="42" customHeight="1">
      <c r="A31" s="45" t="s">
        <v>75</v>
      </c>
      <c r="B31" s="71" t="s">
        <v>36</v>
      </c>
      <c r="C31" s="74" t="s">
        <v>82</v>
      </c>
      <c r="D31" s="67" t="s">
        <v>68</v>
      </c>
      <c r="E31" s="66" t="s">
        <v>49</v>
      </c>
      <c r="F31" s="66" t="s">
        <v>49</v>
      </c>
      <c r="G31" s="66" t="s">
        <v>77</v>
      </c>
      <c r="H31" s="77" t="s">
        <v>83</v>
      </c>
      <c r="I31" s="45">
        <v>3</v>
      </c>
      <c r="J31" s="78">
        <v>4500</v>
      </c>
      <c r="K31" s="51"/>
      <c r="L31" s="51"/>
      <c r="M31" s="75">
        <f t="shared" si="2"/>
        <v>4500</v>
      </c>
      <c r="N31" s="22" t="s">
        <v>49</v>
      </c>
      <c r="O31" s="22" t="s">
        <v>49</v>
      </c>
      <c r="P31" s="22" t="s">
        <v>180</v>
      </c>
      <c r="Q31" s="22" t="s">
        <v>49</v>
      </c>
      <c r="R31" s="130" t="s">
        <v>49</v>
      </c>
      <c r="S31" s="50" t="s">
        <v>71</v>
      </c>
    </row>
    <row r="32" spans="1:19" ht="63" customHeight="1">
      <c r="A32" s="45" t="s">
        <v>75</v>
      </c>
      <c r="B32" s="71" t="s">
        <v>36</v>
      </c>
      <c r="C32" s="74" t="s">
        <v>84</v>
      </c>
      <c r="D32" s="67" t="s">
        <v>68</v>
      </c>
      <c r="E32" s="66" t="s">
        <v>49</v>
      </c>
      <c r="F32" s="66" t="s">
        <v>49</v>
      </c>
      <c r="G32" s="66" t="s">
        <v>77</v>
      </c>
      <c r="H32" s="77" t="s">
        <v>85</v>
      </c>
      <c r="I32" s="45">
        <v>3</v>
      </c>
      <c r="J32" s="78">
        <v>31500</v>
      </c>
      <c r="K32" s="51"/>
      <c r="L32" s="51"/>
      <c r="M32" s="75">
        <f t="shared" si="2"/>
        <v>31500</v>
      </c>
      <c r="N32" s="22" t="s">
        <v>49</v>
      </c>
      <c r="O32" s="22" t="s">
        <v>49</v>
      </c>
      <c r="P32" s="22" t="s">
        <v>180</v>
      </c>
      <c r="Q32" s="22" t="s">
        <v>49</v>
      </c>
      <c r="R32" s="130" t="s">
        <v>49</v>
      </c>
      <c r="S32" s="50" t="s">
        <v>73</v>
      </c>
    </row>
    <row r="33" spans="1:19" ht="39" customHeight="1">
      <c r="A33" s="45" t="s">
        <v>75</v>
      </c>
      <c r="B33" s="71" t="s">
        <v>36</v>
      </c>
      <c r="C33" s="74" t="s">
        <v>86</v>
      </c>
      <c r="D33" s="67" t="s">
        <v>68</v>
      </c>
      <c r="E33" s="66" t="s">
        <v>49</v>
      </c>
      <c r="F33" s="66" t="s">
        <v>49</v>
      </c>
      <c r="G33" s="66" t="s">
        <v>77</v>
      </c>
      <c r="H33" s="77" t="s">
        <v>87</v>
      </c>
      <c r="I33" s="45">
        <v>3</v>
      </c>
      <c r="J33" s="78">
        <v>15000</v>
      </c>
      <c r="K33" s="51"/>
      <c r="L33" s="51"/>
      <c r="M33" s="75">
        <f t="shared" si="2"/>
        <v>15000</v>
      </c>
      <c r="N33" s="22" t="s">
        <v>49</v>
      </c>
      <c r="O33" s="22" t="s">
        <v>49</v>
      </c>
      <c r="P33" s="22" t="s">
        <v>180</v>
      </c>
      <c r="Q33" s="22" t="s">
        <v>180</v>
      </c>
      <c r="R33" s="130" t="s">
        <v>49</v>
      </c>
      <c r="S33" s="50"/>
    </row>
    <row r="34" spans="1:19" ht="54" customHeight="1">
      <c r="A34" s="45" t="s">
        <v>75</v>
      </c>
      <c r="B34" s="71" t="s">
        <v>36</v>
      </c>
      <c r="C34" s="74" t="s">
        <v>88</v>
      </c>
      <c r="D34" s="67" t="s">
        <v>68</v>
      </c>
      <c r="E34" s="66" t="s">
        <v>49</v>
      </c>
      <c r="F34" s="66" t="s">
        <v>49</v>
      </c>
      <c r="G34" s="66" t="s">
        <v>77</v>
      </c>
      <c r="H34" s="77" t="s">
        <v>89</v>
      </c>
      <c r="I34" s="66">
        <v>3</v>
      </c>
      <c r="J34" s="78">
        <v>15000</v>
      </c>
      <c r="K34" s="51"/>
      <c r="L34" s="51"/>
      <c r="M34" s="75">
        <f t="shared" si="2"/>
        <v>15000</v>
      </c>
      <c r="N34" s="49" t="s">
        <v>180</v>
      </c>
      <c r="O34" s="49" t="s">
        <v>49</v>
      </c>
      <c r="P34" s="49" t="s">
        <v>180</v>
      </c>
      <c r="Q34" s="49" t="s">
        <v>180</v>
      </c>
      <c r="R34" s="130" t="s">
        <v>49</v>
      </c>
      <c r="S34" s="50" t="s">
        <v>79</v>
      </c>
    </row>
    <row r="35" spans="1:19" ht="39.75" customHeight="1">
      <c r="A35" s="45" t="s">
        <v>75</v>
      </c>
      <c r="B35" s="71" t="s">
        <v>36</v>
      </c>
      <c r="C35" s="50" t="s">
        <v>90</v>
      </c>
      <c r="D35" s="67" t="s">
        <v>48</v>
      </c>
      <c r="E35" s="66" t="s">
        <v>49</v>
      </c>
      <c r="F35" s="66" t="s">
        <v>91</v>
      </c>
      <c r="G35" s="66">
        <v>3</v>
      </c>
      <c r="H35" s="80" t="s">
        <v>4</v>
      </c>
      <c r="I35" s="66">
        <v>1</v>
      </c>
      <c r="J35" s="78">
        <v>1299</v>
      </c>
      <c r="K35" s="51">
        <f>J35*0.09</f>
        <v>116.91</v>
      </c>
      <c r="L35" s="51"/>
      <c r="M35" s="75">
        <f>1299+167</f>
        <v>1466</v>
      </c>
      <c r="N35" s="49" t="s">
        <v>49</v>
      </c>
      <c r="O35" s="49" t="s">
        <v>49</v>
      </c>
      <c r="P35" s="49" t="s">
        <v>49</v>
      </c>
      <c r="Q35" s="49" t="s">
        <v>49</v>
      </c>
      <c r="R35" s="130" t="s">
        <v>180</v>
      </c>
      <c r="S35" s="137" t="s">
        <v>79</v>
      </c>
    </row>
    <row r="36" spans="1:19" ht="31.5" customHeight="1">
      <c r="A36" s="45" t="s">
        <v>75</v>
      </c>
      <c r="B36" s="71" t="s">
        <v>36</v>
      </c>
      <c r="C36" s="50" t="s">
        <v>92</v>
      </c>
      <c r="D36" s="67" t="s">
        <v>48</v>
      </c>
      <c r="E36" s="66" t="s">
        <v>49</v>
      </c>
      <c r="F36" s="66" t="s">
        <v>91</v>
      </c>
      <c r="G36" s="66">
        <v>3</v>
      </c>
      <c r="H36" s="77" t="s">
        <v>4</v>
      </c>
      <c r="I36" s="66">
        <v>1</v>
      </c>
      <c r="J36" s="78">
        <v>1299</v>
      </c>
      <c r="K36" s="51">
        <f>J36*0.09</f>
        <v>116.91</v>
      </c>
      <c r="L36" s="51"/>
      <c r="M36" s="75">
        <f>1299+167</f>
        <v>1466</v>
      </c>
      <c r="N36" s="49" t="s">
        <v>49</v>
      </c>
      <c r="O36" s="49" t="s">
        <v>49</v>
      </c>
      <c r="P36" s="49" t="s">
        <v>49</v>
      </c>
      <c r="Q36" s="49" t="s">
        <v>49</v>
      </c>
      <c r="R36" s="130" t="s">
        <v>180</v>
      </c>
      <c r="S36" s="137" t="s">
        <v>79</v>
      </c>
    </row>
    <row r="37" spans="1:19" ht="48.75" customHeight="1">
      <c r="A37" s="45" t="s">
        <v>75</v>
      </c>
      <c r="B37" s="71" t="s">
        <v>36</v>
      </c>
      <c r="C37" s="50" t="s">
        <v>93</v>
      </c>
      <c r="D37" s="67" t="s">
        <v>48</v>
      </c>
      <c r="E37" s="66" t="s">
        <v>49</v>
      </c>
      <c r="F37" s="66" t="s">
        <v>91</v>
      </c>
      <c r="G37" s="45">
        <v>3</v>
      </c>
      <c r="H37" s="77"/>
      <c r="I37" s="66">
        <v>1</v>
      </c>
      <c r="J37" s="51">
        <v>550</v>
      </c>
      <c r="K37" s="51">
        <f>J37*0.09</f>
        <v>49.5</v>
      </c>
      <c r="L37" s="51"/>
      <c r="M37" s="75">
        <f>J37+K37+L37</f>
        <v>599.5</v>
      </c>
      <c r="N37" s="49" t="s">
        <v>49</v>
      </c>
      <c r="O37" s="49" t="s">
        <v>49</v>
      </c>
      <c r="P37" s="49" t="s">
        <v>49</v>
      </c>
      <c r="Q37" s="49" t="s">
        <v>49</v>
      </c>
      <c r="R37" s="130" t="s">
        <v>180</v>
      </c>
      <c r="S37" s="119" t="s">
        <v>79</v>
      </c>
    </row>
    <row r="38" spans="1:19" ht="42.75" customHeight="1">
      <c r="A38" s="45" t="s">
        <v>75</v>
      </c>
      <c r="B38" s="71" t="s">
        <v>36</v>
      </c>
      <c r="C38" s="50" t="s">
        <v>94</v>
      </c>
      <c r="D38" s="67" t="s">
        <v>95</v>
      </c>
      <c r="E38" s="66" t="s">
        <v>42</v>
      </c>
      <c r="F38" s="66" t="s">
        <v>91</v>
      </c>
      <c r="G38" s="45"/>
      <c r="H38" s="77"/>
      <c r="I38" s="66">
        <v>1</v>
      </c>
      <c r="J38" s="51">
        <v>1000</v>
      </c>
      <c r="K38" s="51"/>
      <c r="L38" s="51"/>
      <c r="M38" s="75">
        <v>1000</v>
      </c>
      <c r="N38" s="49" t="s">
        <v>49</v>
      </c>
      <c r="O38" s="49" t="s">
        <v>49</v>
      </c>
      <c r="P38" s="49" t="s">
        <v>49</v>
      </c>
      <c r="Q38" s="49" t="s">
        <v>49</v>
      </c>
      <c r="R38" s="138" t="s">
        <v>180</v>
      </c>
      <c r="S38" s="119" t="s">
        <v>79</v>
      </c>
    </row>
    <row r="39" spans="1:19" ht="31.5" customHeight="1">
      <c r="A39" s="45" t="s">
        <v>130</v>
      </c>
      <c r="B39" s="71" t="s">
        <v>36</v>
      </c>
      <c r="C39" s="50" t="s">
        <v>131</v>
      </c>
      <c r="D39" s="67" t="s">
        <v>48</v>
      </c>
      <c r="E39" s="66" t="s">
        <v>33</v>
      </c>
      <c r="F39" s="66" t="s">
        <v>49</v>
      </c>
      <c r="G39" s="66">
        <v>15</v>
      </c>
      <c r="H39" s="62">
        <v>92900</v>
      </c>
      <c r="I39" s="45">
        <v>1</v>
      </c>
      <c r="J39" s="63">
        <f aca="true" t="shared" si="4" ref="J39:J52">H39*I39</f>
        <v>92900</v>
      </c>
      <c r="K39" s="63">
        <f aca="true" t="shared" si="5" ref="K39:K46">J39*0.09</f>
        <v>8361</v>
      </c>
      <c r="L39" s="63">
        <v>4500</v>
      </c>
      <c r="M39" s="64">
        <f aca="true" t="shared" si="6" ref="M39:M53">SUM(J39:L39)</f>
        <v>105761</v>
      </c>
      <c r="N39" s="139" t="s">
        <v>49</v>
      </c>
      <c r="O39" s="140" t="s">
        <v>180</v>
      </c>
      <c r="P39" s="49" t="s">
        <v>180</v>
      </c>
      <c r="Q39" s="49" t="s">
        <v>180</v>
      </c>
      <c r="R39" s="138" t="s">
        <v>49</v>
      </c>
      <c r="S39" s="50" t="s">
        <v>79</v>
      </c>
    </row>
    <row r="40" spans="1:19" ht="31.5" customHeight="1">
      <c r="A40" s="45" t="s">
        <v>130</v>
      </c>
      <c r="B40" s="71" t="s">
        <v>36</v>
      </c>
      <c r="C40" s="50" t="s">
        <v>132</v>
      </c>
      <c r="D40" s="67" t="s">
        <v>48</v>
      </c>
      <c r="E40" s="66" t="s">
        <v>33</v>
      </c>
      <c r="F40" s="66" t="s">
        <v>49</v>
      </c>
      <c r="G40" s="66">
        <v>15</v>
      </c>
      <c r="H40" s="62">
        <v>89900</v>
      </c>
      <c r="I40" s="45">
        <v>1</v>
      </c>
      <c r="J40" s="63">
        <f t="shared" si="4"/>
        <v>89900</v>
      </c>
      <c r="K40" s="63">
        <f t="shared" si="5"/>
        <v>8091</v>
      </c>
      <c r="L40" s="63">
        <v>4500</v>
      </c>
      <c r="M40" s="64">
        <f t="shared" si="6"/>
        <v>102491</v>
      </c>
      <c r="N40" s="139" t="s">
        <v>49</v>
      </c>
      <c r="O40" s="140" t="s">
        <v>180</v>
      </c>
      <c r="P40" s="49" t="s">
        <v>180</v>
      </c>
      <c r="Q40" s="49" t="s">
        <v>180</v>
      </c>
      <c r="R40" s="138" t="s">
        <v>49</v>
      </c>
      <c r="S40" s="50"/>
    </row>
    <row r="41" spans="1:19" ht="31.5" customHeight="1">
      <c r="A41" s="45" t="s">
        <v>130</v>
      </c>
      <c r="B41" s="72" t="s">
        <v>36</v>
      </c>
      <c r="C41" s="50" t="s">
        <v>190</v>
      </c>
      <c r="D41" s="67" t="s">
        <v>48</v>
      </c>
      <c r="E41" s="66" t="s">
        <v>33</v>
      </c>
      <c r="F41" s="66" t="s">
        <v>49</v>
      </c>
      <c r="G41" s="45">
        <v>1</v>
      </c>
      <c r="H41" s="46">
        <v>7500</v>
      </c>
      <c r="I41" s="66">
        <v>1</v>
      </c>
      <c r="J41" s="63">
        <f t="shared" si="4"/>
        <v>7500</v>
      </c>
      <c r="K41" s="63">
        <f t="shared" si="5"/>
        <v>675</v>
      </c>
      <c r="L41" s="63">
        <v>-675</v>
      </c>
      <c r="M41" s="64">
        <f t="shared" si="6"/>
        <v>7500</v>
      </c>
      <c r="N41" s="139" t="s">
        <v>49</v>
      </c>
      <c r="O41" s="140" t="s">
        <v>49</v>
      </c>
      <c r="P41" s="49" t="s">
        <v>180</v>
      </c>
      <c r="Q41" s="49" t="s">
        <v>180</v>
      </c>
      <c r="R41" s="138" t="s">
        <v>49</v>
      </c>
      <c r="S41" s="50" t="s">
        <v>79</v>
      </c>
    </row>
    <row r="42" spans="1:19" ht="44.25" customHeight="1">
      <c r="A42" s="45" t="s">
        <v>130</v>
      </c>
      <c r="B42" s="72" t="s">
        <v>36</v>
      </c>
      <c r="C42" s="50" t="s">
        <v>136</v>
      </c>
      <c r="D42" s="67" t="s">
        <v>48</v>
      </c>
      <c r="E42" s="66" t="s">
        <v>33</v>
      </c>
      <c r="F42" s="66" t="s">
        <v>49</v>
      </c>
      <c r="G42" s="45">
        <v>10</v>
      </c>
      <c r="H42" s="51">
        <v>130000</v>
      </c>
      <c r="I42" s="118">
        <v>1</v>
      </c>
      <c r="J42" s="63">
        <f t="shared" si="4"/>
        <v>130000</v>
      </c>
      <c r="K42" s="63">
        <f t="shared" si="5"/>
        <v>11700</v>
      </c>
      <c r="L42" s="63">
        <v>8300</v>
      </c>
      <c r="M42" s="64">
        <f t="shared" si="6"/>
        <v>150000</v>
      </c>
      <c r="N42" s="139" t="s">
        <v>49</v>
      </c>
      <c r="O42" s="140" t="s">
        <v>180</v>
      </c>
      <c r="P42" s="49" t="s">
        <v>180</v>
      </c>
      <c r="Q42" s="49" t="s">
        <v>180</v>
      </c>
      <c r="R42" s="138" t="s">
        <v>49</v>
      </c>
      <c r="S42" s="50" t="s">
        <v>79</v>
      </c>
    </row>
    <row r="43" spans="1:19" ht="44.25" customHeight="1">
      <c r="A43" s="45" t="s">
        <v>130</v>
      </c>
      <c r="B43" s="72" t="s">
        <v>36</v>
      </c>
      <c r="C43" s="119" t="s">
        <v>137</v>
      </c>
      <c r="D43" s="120" t="s">
        <v>48</v>
      </c>
      <c r="E43" s="118" t="s">
        <v>33</v>
      </c>
      <c r="F43" s="118" t="s">
        <v>49</v>
      </c>
      <c r="G43" s="128">
        <v>10</v>
      </c>
      <c r="H43" s="121">
        <v>21000</v>
      </c>
      <c r="I43" s="118">
        <v>1</v>
      </c>
      <c r="J43" s="63">
        <f t="shared" si="4"/>
        <v>21000</v>
      </c>
      <c r="K43" s="63">
        <f t="shared" si="5"/>
        <v>1890</v>
      </c>
      <c r="L43" s="63">
        <v>2110</v>
      </c>
      <c r="M43" s="64">
        <f t="shared" si="6"/>
        <v>25000</v>
      </c>
      <c r="N43" s="139" t="s">
        <v>49</v>
      </c>
      <c r="O43" s="140" t="s">
        <v>180</v>
      </c>
      <c r="P43" s="49" t="s">
        <v>180</v>
      </c>
      <c r="Q43" s="49" t="s">
        <v>180</v>
      </c>
      <c r="R43" s="138" t="s">
        <v>49</v>
      </c>
      <c r="S43" s="50" t="s">
        <v>79</v>
      </c>
    </row>
    <row r="44" spans="1:19" ht="44.25" customHeight="1">
      <c r="A44" s="45" t="s">
        <v>130</v>
      </c>
      <c r="B44" s="72" t="s">
        <v>36</v>
      </c>
      <c r="C44" s="119" t="s">
        <v>138</v>
      </c>
      <c r="D44" s="120" t="s">
        <v>48</v>
      </c>
      <c r="E44" s="118" t="s">
        <v>33</v>
      </c>
      <c r="F44" s="118" t="s">
        <v>49</v>
      </c>
      <c r="G44" s="128">
        <v>15</v>
      </c>
      <c r="H44" s="121">
        <v>2000</v>
      </c>
      <c r="I44" s="118">
        <v>1</v>
      </c>
      <c r="J44" s="63">
        <f t="shared" si="4"/>
        <v>2000</v>
      </c>
      <c r="K44" s="63">
        <f t="shared" si="5"/>
        <v>180</v>
      </c>
      <c r="L44" s="63">
        <v>120</v>
      </c>
      <c r="M44" s="64">
        <f t="shared" si="6"/>
        <v>2300</v>
      </c>
      <c r="N44" s="139" t="s">
        <v>49</v>
      </c>
      <c r="O44" s="140" t="s">
        <v>180</v>
      </c>
      <c r="P44" s="49" t="s">
        <v>180</v>
      </c>
      <c r="Q44" s="49" t="s">
        <v>180</v>
      </c>
      <c r="R44" s="138" t="s">
        <v>49</v>
      </c>
      <c r="S44" s="50" t="s">
        <v>99</v>
      </c>
    </row>
    <row r="45" spans="1:19" ht="44.25" customHeight="1">
      <c r="A45" s="45" t="s">
        <v>130</v>
      </c>
      <c r="B45" s="72" t="s">
        <v>36</v>
      </c>
      <c r="C45" s="119" t="s">
        <v>142</v>
      </c>
      <c r="D45" s="120" t="s">
        <v>48</v>
      </c>
      <c r="E45" s="66" t="s">
        <v>33</v>
      </c>
      <c r="F45" s="66" t="s">
        <v>49</v>
      </c>
      <c r="G45" s="66">
        <v>1</v>
      </c>
      <c r="H45" s="121">
        <v>5900</v>
      </c>
      <c r="I45" s="118">
        <v>1</v>
      </c>
      <c r="J45" s="63">
        <f t="shared" si="4"/>
        <v>5900</v>
      </c>
      <c r="K45" s="63">
        <f t="shared" si="5"/>
        <v>531</v>
      </c>
      <c r="L45" s="63">
        <v>0</v>
      </c>
      <c r="M45" s="64">
        <f t="shared" si="6"/>
        <v>6431</v>
      </c>
      <c r="N45" s="139" t="s">
        <v>49</v>
      </c>
      <c r="O45" s="140" t="s">
        <v>49</v>
      </c>
      <c r="P45" s="49" t="s">
        <v>180</v>
      </c>
      <c r="Q45" s="49" t="s">
        <v>180</v>
      </c>
      <c r="R45" s="138" t="s">
        <v>49</v>
      </c>
      <c r="S45" s="50" t="s">
        <v>191</v>
      </c>
    </row>
    <row r="46" spans="1:19" ht="44.25" customHeight="1">
      <c r="A46" s="45" t="s">
        <v>130</v>
      </c>
      <c r="B46" s="72" t="s">
        <v>36</v>
      </c>
      <c r="C46" s="126" t="s">
        <v>146</v>
      </c>
      <c r="D46" s="67"/>
      <c r="E46" s="66"/>
      <c r="F46" s="66"/>
      <c r="G46" s="45"/>
      <c r="H46" s="51"/>
      <c r="I46" s="66"/>
      <c r="J46" s="63">
        <f t="shared" si="4"/>
        <v>0</v>
      </c>
      <c r="K46" s="63">
        <f t="shared" si="5"/>
        <v>0</v>
      </c>
      <c r="L46" s="63">
        <v>0</v>
      </c>
      <c r="M46" s="64">
        <f t="shared" si="6"/>
        <v>0</v>
      </c>
      <c r="N46" s="49" t="s">
        <v>180</v>
      </c>
      <c r="O46" s="140" t="s">
        <v>49</v>
      </c>
      <c r="P46" s="49" t="s">
        <v>180</v>
      </c>
      <c r="Q46" s="49" t="s">
        <v>180</v>
      </c>
      <c r="R46" s="138" t="s">
        <v>49</v>
      </c>
      <c r="S46" s="50"/>
    </row>
    <row r="47" spans="1:19" ht="31.5" customHeight="1">
      <c r="A47" s="45" t="s">
        <v>130</v>
      </c>
      <c r="B47" s="72" t="s">
        <v>36</v>
      </c>
      <c r="C47" s="50" t="s">
        <v>147</v>
      </c>
      <c r="D47" s="67" t="s">
        <v>48</v>
      </c>
      <c r="E47" s="66" t="s">
        <v>33</v>
      </c>
      <c r="F47" s="66" t="s">
        <v>148</v>
      </c>
      <c r="G47" s="66">
        <v>1</v>
      </c>
      <c r="H47" s="51">
        <v>2475</v>
      </c>
      <c r="I47" s="66">
        <v>1</v>
      </c>
      <c r="J47" s="63">
        <f t="shared" si="4"/>
        <v>2475</v>
      </c>
      <c r="K47" s="63">
        <v>0</v>
      </c>
      <c r="L47" s="63">
        <v>0</v>
      </c>
      <c r="M47" s="64">
        <f t="shared" si="6"/>
        <v>2475</v>
      </c>
      <c r="N47" s="139" t="s">
        <v>180</v>
      </c>
      <c r="O47" s="140" t="s">
        <v>49</v>
      </c>
      <c r="P47" s="49" t="s">
        <v>180</v>
      </c>
      <c r="Q47" s="49" t="s">
        <v>180</v>
      </c>
      <c r="R47" s="138" t="s">
        <v>49</v>
      </c>
      <c r="S47" s="50" t="s">
        <v>106</v>
      </c>
    </row>
    <row r="48" spans="1:19" ht="31.5" customHeight="1">
      <c r="A48" s="45" t="s">
        <v>130</v>
      </c>
      <c r="B48" s="72" t="s">
        <v>36</v>
      </c>
      <c r="C48" s="50" t="s">
        <v>149</v>
      </c>
      <c r="D48" s="67" t="s">
        <v>48</v>
      </c>
      <c r="E48" s="66" t="s">
        <v>33</v>
      </c>
      <c r="F48" s="66" t="s">
        <v>148</v>
      </c>
      <c r="G48" s="66">
        <v>1</v>
      </c>
      <c r="H48" s="51">
        <v>5800</v>
      </c>
      <c r="I48" s="66">
        <v>1</v>
      </c>
      <c r="J48" s="63">
        <f t="shared" si="4"/>
        <v>5800</v>
      </c>
      <c r="K48" s="63">
        <v>0</v>
      </c>
      <c r="L48" s="63">
        <v>0</v>
      </c>
      <c r="M48" s="64">
        <f t="shared" si="6"/>
        <v>5800</v>
      </c>
      <c r="N48" s="139" t="s">
        <v>180</v>
      </c>
      <c r="O48" s="140" t="s">
        <v>49</v>
      </c>
      <c r="P48" s="49" t="s">
        <v>180</v>
      </c>
      <c r="Q48" s="49" t="s">
        <v>180</v>
      </c>
      <c r="R48" s="138" t="s">
        <v>49</v>
      </c>
      <c r="S48" s="50" t="s">
        <v>108</v>
      </c>
    </row>
    <row r="49" spans="1:19" ht="31.5" customHeight="1">
      <c r="A49" s="45" t="s">
        <v>130</v>
      </c>
      <c r="B49" s="72" t="s">
        <v>36</v>
      </c>
      <c r="C49" s="50" t="s">
        <v>150</v>
      </c>
      <c r="D49" s="67" t="s">
        <v>48</v>
      </c>
      <c r="E49" s="66" t="s">
        <v>33</v>
      </c>
      <c r="F49" s="66" t="s">
        <v>148</v>
      </c>
      <c r="G49" s="66">
        <v>1</v>
      </c>
      <c r="H49" s="51">
        <v>1000</v>
      </c>
      <c r="I49" s="66">
        <v>1</v>
      </c>
      <c r="J49" s="63">
        <f t="shared" si="4"/>
        <v>1000</v>
      </c>
      <c r="K49" s="63">
        <v>0</v>
      </c>
      <c r="L49" s="63">
        <v>0</v>
      </c>
      <c r="M49" s="64">
        <f t="shared" si="6"/>
        <v>1000</v>
      </c>
      <c r="N49" s="139" t="s">
        <v>180</v>
      </c>
      <c r="O49" s="140" t="s">
        <v>49</v>
      </c>
      <c r="P49" s="49" t="s">
        <v>180</v>
      </c>
      <c r="Q49" s="49" t="s">
        <v>180</v>
      </c>
      <c r="R49" s="138" t="s">
        <v>49</v>
      </c>
      <c r="S49" s="50" t="s">
        <v>110</v>
      </c>
    </row>
    <row r="50" spans="1:19" ht="31.5" customHeight="1">
      <c r="A50" s="45" t="s">
        <v>130</v>
      </c>
      <c r="B50" s="72" t="s">
        <v>36</v>
      </c>
      <c r="C50" s="50" t="s">
        <v>151</v>
      </c>
      <c r="D50" s="67" t="s">
        <v>48</v>
      </c>
      <c r="E50" s="66" t="s">
        <v>33</v>
      </c>
      <c r="F50" s="66" t="s">
        <v>148</v>
      </c>
      <c r="G50" s="66">
        <v>1</v>
      </c>
      <c r="H50" s="51">
        <v>3150</v>
      </c>
      <c r="I50" s="66">
        <v>1</v>
      </c>
      <c r="J50" s="63">
        <f t="shared" si="4"/>
        <v>3150</v>
      </c>
      <c r="K50" s="63">
        <v>0</v>
      </c>
      <c r="L50" s="63">
        <v>0</v>
      </c>
      <c r="M50" s="64">
        <f t="shared" si="6"/>
        <v>3150</v>
      </c>
      <c r="N50" s="139" t="s">
        <v>180</v>
      </c>
      <c r="O50" s="140" t="s">
        <v>49</v>
      </c>
      <c r="P50" s="49" t="s">
        <v>180</v>
      </c>
      <c r="Q50" s="49" t="s">
        <v>180</v>
      </c>
      <c r="R50" s="138" t="s">
        <v>49</v>
      </c>
      <c r="S50" s="50" t="s">
        <v>112</v>
      </c>
    </row>
    <row r="51" spans="1:19" ht="31.5" customHeight="1">
      <c r="A51" s="45" t="s">
        <v>130</v>
      </c>
      <c r="B51" s="72" t="s">
        <v>36</v>
      </c>
      <c r="C51" s="50" t="s">
        <v>152</v>
      </c>
      <c r="D51" s="67" t="s">
        <v>48</v>
      </c>
      <c r="E51" s="66" t="s">
        <v>33</v>
      </c>
      <c r="F51" s="66" t="s">
        <v>148</v>
      </c>
      <c r="G51" s="66">
        <v>1</v>
      </c>
      <c r="H51" s="51">
        <v>3750</v>
      </c>
      <c r="I51" s="66">
        <v>1</v>
      </c>
      <c r="J51" s="63">
        <f t="shared" si="4"/>
        <v>3750</v>
      </c>
      <c r="K51" s="63">
        <v>0</v>
      </c>
      <c r="L51" s="63">
        <v>0</v>
      </c>
      <c r="M51" s="64">
        <f t="shared" si="6"/>
        <v>3750</v>
      </c>
      <c r="N51" s="139" t="s">
        <v>180</v>
      </c>
      <c r="O51" s="140" t="s">
        <v>49</v>
      </c>
      <c r="P51" s="49" t="s">
        <v>180</v>
      </c>
      <c r="Q51" s="49" t="s">
        <v>180</v>
      </c>
      <c r="R51" s="138" t="s">
        <v>49</v>
      </c>
      <c r="S51" s="50"/>
    </row>
    <row r="52" spans="1:19" ht="31.5" customHeight="1">
      <c r="A52" s="45" t="s">
        <v>130</v>
      </c>
      <c r="B52" s="72" t="s">
        <v>36</v>
      </c>
      <c r="C52" s="67" t="s">
        <v>153</v>
      </c>
      <c r="D52" s="67" t="s">
        <v>48</v>
      </c>
      <c r="E52" s="66" t="s">
        <v>33</v>
      </c>
      <c r="F52" s="66" t="s">
        <v>148</v>
      </c>
      <c r="G52" s="66">
        <v>1</v>
      </c>
      <c r="H52" s="51">
        <v>6500</v>
      </c>
      <c r="I52" s="66">
        <v>1</v>
      </c>
      <c r="J52" s="63">
        <f t="shared" si="4"/>
        <v>6500</v>
      </c>
      <c r="K52" s="63">
        <f>J52*0.09</f>
        <v>585</v>
      </c>
      <c r="L52" s="63">
        <v>500</v>
      </c>
      <c r="M52" s="64">
        <f t="shared" si="6"/>
        <v>7585</v>
      </c>
      <c r="N52" s="139" t="s">
        <v>180</v>
      </c>
      <c r="O52" s="140" t="s">
        <v>49</v>
      </c>
      <c r="P52" s="49" t="s">
        <v>180</v>
      </c>
      <c r="Q52" s="49" t="s">
        <v>180</v>
      </c>
      <c r="R52" s="138" t="s">
        <v>49</v>
      </c>
      <c r="S52" s="50"/>
    </row>
    <row r="53" spans="1:19" ht="31.5" customHeight="1">
      <c r="A53" s="113" t="s">
        <v>143</v>
      </c>
      <c r="B53" s="113" t="s">
        <v>36</v>
      </c>
      <c r="C53" s="122" t="s">
        <v>144</v>
      </c>
      <c r="D53" s="123" t="s">
        <v>48</v>
      </c>
      <c r="E53" s="125" t="s">
        <v>33</v>
      </c>
      <c r="F53" s="125" t="s">
        <v>49</v>
      </c>
      <c r="G53" s="125">
        <v>1</v>
      </c>
      <c r="H53" s="124" t="s">
        <v>4</v>
      </c>
      <c r="I53" s="125">
        <v>1</v>
      </c>
      <c r="J53" s="114">
        <v>120000</v>
      </c>
      <c r="K53" s="114"/>
      <c r="L53" s="114">
        <v>0</v>
      </c>
      <c r="M53" s="114">
        <f t="shared" si="6"/>
        <v>120000</v>
      </c>
      <c r="N53" s="141" t="s">
        <v>49</v>
      </c>
      <c r="O53" s="142" t="s">
        <v>49</v>
      </c>
      <c r="P53" s="115" t="s">
        <v>49</v>
      </c>
      <c r="Q53" s="115" t="s">
        <v>49</v>
      </c>
      <c r="R53" s="138" t="s">
        <v>49</v>
      </c>
      <c r="S53" s="50"/>
    </row>
    <row r="54" spans="1:19" ht="31.5" customHeight="1">
      <c r="A54" s="45" t="s">
        <v>129</v>
      </c>
      <c r="B54" s="71" t="s">
        <v>96</v>
      </c>
      <c r="C54" s="50" t="s">
        <v>97</v>
      </c>
      <c r="D54" s="67" t="s">
        <v>98</v>
      </c>
      <c r="E54" s="66" t="s">
        <v>33</v>
      </c>
      <c r="F54" s="66" t="s">
        <v>34</v>
      </c>
      <c r="G54" s="66" t="s">
        <v>69</v>
      </c>
      <c r="H54" s="51">
        <v>24000</v>
      </c>
      <c r="I54" s="45">
        <v>1</v>
      </c>
      <c r="J54" s="81">
        <f aca="true" t="shared" si="7" ref="J54:J66">H54*I54</f>
        <v>24000</v>
      </c>
      <c r="K54" s="81">
        <v>0</v>
      </c>
      <c r="L54" s="82">
        <v>0</v>
      </c>
      <c r="M54" s="75">
        <f aca="true" t="shared" si="8" ref="M54:M66">J54+K54+L54</f>
        <v>24000</v>
      </c>
      <c r="N54" s="22" t="s">
        <v>180</v>
      </c>
      <c r="O54" s="22" t="s">
        <v>49</v>
      </c>
      <c r="P54" s="22" t="s">
        <v>180</v>
      </c>
      <c r="Q54" s="22" t="s">
        <v>180</v>
      </c>
      <c r="R54" s="138" t="s">
        <v>49</v>
      </c>
      <c r="S54" s="50" t="s">
        <v>119</v>
      </c>
    </row>
    <row r="55" spans="1:19" ht="46.5" customHeight="1">
      <c r="A55" s="45" t="s">
        <v>129</v>
      </c>
      <c r="B55" s="71" t="s">
        <v>96</v>
      </c>
      <c r="C55" s="50" t="s">
        <v>100</v>
      </c>
      <c r="D55" s="54" t="s">
        <v>98</v>
      </c>
      <c r="E55" s="55" t="s">
        <v>69</v>
      </c>
      <c r="F55" s="55" t="s">
        <v>69</v>
      </c>
      <c r="G55" s="55" t="s">
        <v>69</v>
      </c>
      <c r="H55" s="52">
        <v>2320</v>
      </c>
      <c r="I55" s="70">
        <v>9</v>
      </c>
      <c r="J55" s="83">
        <f t="shared" si="7"/>
        <v>20880</v>
      </c>
      <c r="K55" s="83">
        <v>0</v>
      </c>
      <c r="L55" s="83">
        <v>0</v>
      </c>
      <c r="M55" s="84">
        <f t="shared" si="8"/>
        <v>20880</v>
      </c>
      <c r="N55" s="22" t="s">
        <v>49</v>
      </c>
      <c r="O55" s="22" t="s">
        <v>49</v>
      </c>
      <c r="P55" s="22" t="s">
        <v>180</v>
      </c>
      <c r="Q55" s="22" t="s">
        <v>180</v>
      </c>
      <c r="R55" s="138" t="s">
        <v>49</v>
      </c>
      <c r="S55" s="50"/>
    </row>
    <row r="56" spans="1:19" ht="43.5" customHeight="1">
      <c r="A56" s="45" t="s">
        <v>129</v>
      </c>
      <c r="B56" s="71" t="s">
        <v>96</v>
      </c>
      <c r="C56" s="50" t="s">
        <v>101</v>
      </c>
      <c r="D56" s="54" t="s">
        <v>102</v>
      </c>
      <c r="E56" s="55" t="s">
        <v>69</v>
      </c>
      <c r="F56" s="55" t="s">
        <v>69</v>
      </c>
      <c r="G56" s="55" t="s">
        <v>69</v>
      </c>
      <c r="H56" s="52">
        <v>2500</v>
      </c>
      <c r="I56" s="70">
        <v>3</v>
      </c>
      <c r="J56" s="83">
        <f t="shared" si="7"/>
        <v>7500</v>
      </c>
      <c r="K56" s="83">
        <v>0</v>
      </c>
      <c r="L56" s="83">
        <v>0</v>
      </c>
      <c r="M56" s="84">
        <f t="shared" si="8"/>
        <v>7500</v>
      </c>
      <c r="N56" s="22" t="s">
        <v>49</v>
      </c>
      <c r="O56" s="22" t="s">
        <v>49</v>
      </c>
      <c r="P56" s="22" t="s">
        <v>180</v>
      </c>
      <c r="Q56" s="22" t="s">
        <v>180</v>
      </c>
      <c r="R56" s="138" t="s">
        <v>49</v>
      </c>
      <c r="S56" s="50"/>
    </row>
    <row r="57" spans="1:19" ht="31.5" customHeight="1">
      <c r="A57" s="45" t="s">
        <v>129</v>
      </c>
      <c r="B57" s="71" t="s">
        <v>96</v>
      </c>
      <c r="C57" s="50" t="s">
        <v>109</v>
      </c>
      <c r="D57" s="54" t="s">
        <v>48</v>
      </c>
      <c r="E57" s="55" t="s">
        <v>33</v>
      </c>
      <c r="F57" s="55" t="s">
        <v>49</v>
      </c>
      <c r="G57" s="55">
        <v>5</v>
      </c>
      <c r="H57" s="52">
        <v>169</v>
      </c>
      <c r="I57" s="55">
        <v>10</v>
      </c>
      <c r="J57" s="83">
        <f t="shared" si="7"/>
        <v>1690</v>
      </c>
      <c r="K57" s="83">
        <v>0</v>
      </c>
      <c r="L57" s="83">
        <v>0</v>
      </c>
      <c r="M57" s="84">
        <f t="shared" si="8"/>
        <v>1690</v>
      </c>
      <c r="N57" s="49" t="s">
        <v>180</v>
      </c>
      <c r="O57" s="49" t="s">
        <v>49</v>
      </c>
      <c r="P57" s="49" t="s">
        <v>180</v>
      </c>
      <c r="Q57" s="49" t="s">
        <v>180</v>
      </c>
      <c r="R57" s="138" t="s">
        <v>49</v>
      </c>
      <c r="S57" s="50"/>
    </row>
    <row r="58" spans="1:19" ht="31.5" customHeight="1">
      <c r="A58" s="45" t="s">
        <v>129</v>
      </c>
      <c r="B58" s="71" t="s">
        <v>96</v>
      </c>
      <c r="C58" s="50" t="s">
        <v>113</v>
      </c>
      <c r="D58" s="53" t="s">
        <v>114</v>
      </c>
      <c r="E58" s="55" t="s">
        <v>33</v>
      </c>
      <c r="F58" s="55" t="s">
        <v>49</v>
      </c>
      <c r="G58" s="55">
        <v>1</v>
      </c>
      <c r="H58" s="52">
        <v>60</v>
      </c>
      <c r="I58" s="55">
        <v>60</v>
      </c>
      <c r="J58" s="83">
        <f t="shared" si="7"/>
        <v>3600</v>
      </c>
      <c r="K58" s="83">
        <v>0</v>
      </c>
      <c r="L58" s="83">
        <v>0</v>
      </c>
      <c r="M58" s="84">
        <f t="shared" si="8"/>
        <v>3600</v>
      </c>
      <c r="N58" s="49" t="s">
        <v>180</v>
      </c>
      <c r="O58" s="49" t="s">
        <v>49</v>
      </c>
      <c r="P58" s="49" t="s">
        <v>180</v>
      </c>
      <c r="Q58" s="49" t="s">
        <v>180</v>
      </c>
      <c r="R58" s="138" t="s">
        <v>49</v>
      </c>
      <c r="S58" s="50"/>
    </row>
    <row r="59" spans="1:19" ht="54" customHeight="1">
      <c r="A59" s="45" t="s">
        <v>129</v>
      </c>
      <c r="B59" s="71" t="s">
        <v>96</v>
      </c>
      <c r="C59" s="50" t="s">
        <v>115</v>
      </c>
      <c r="D59" s="53" t="s">
        <v>114</v>
      </c>
      <c r="E59" s="55" t="s">
        <v>33</v>
      </c>
      <c r="F59" s="55" t="s">
        <v>49</v>
      </c>
      <c r="G59" s="55">
        <v>1</v>
      </c>
      <c r="H59" s="52">
        <v>20</v>
      </c>
      <c r="I59" s="55">
        <v>20</v>
      </c>
      <c r="J59" s="83">
        <f t="shared" si="7"/>
        <v>400</v>
      </c>
      <c r="K59" s="83">
        <v>0</v>
      </c>
      <c r="L59" s="83">
        <v>0</v>
      </c>
      <c r="M59" s="84">
        <f t="shared" si="8"/>
        <v>400</v>
      </c>
      <c r="N59" s="49" t="s">
        <v>180</v>
      </c>
      <c r="O59" s="49" t="s">
        <v>49</v>
      </c>
      <c r="P59" s="49" t="s">
        <v>180</v>
      </c>
      <c r="Q59" s="49" t="s">
        <v>180</v>
      </c>
      <c r="R59" s="138" t="s">
        <v>49</v>
      </c>
      <c r="S59" s="50"/>
    </row>
    <row r="60" spans="1:19" ht="51.75" customHeight="1">
      <c r="A60" s="45" t="s">
        <v>129</v>
      </c>
      <c r="B60" s="71" t="s">
        <v>96</v>
      </c>
      <c r="C60" s="50" t="s">
        <v>181</v>
      </c>
      <c r="D60" s="53" t="s">
        <v>116</v>
      </c>
      <c r="E60" s="55" t="s">
        <v>33</v>
      </c>
      <c r="F60" s="55" t="s">
        <v>69</v>
      </c>
      <c r="G60" s="55" t="s">
        <v>69</v>
      </c>
      <c r="H60" s="52">
        <v>600</v>
      </c>
      <c r="I60" s="55">
        <v>1</v>
      </c>
      <c r="J60" s="83">
        <f t="shared" si="7"/>
        <v>600</v>
      </c>
      <c r="K60" s="83">
        <v>0</v>
      </c>
      <c r="L60" s="83">
        <v>0</v>
      </c>
      <c r="M60" s="84">
        <f t="shared" si="8"/>
        <v>600</v>
      </c>
      <c r="N60" s="49" t="s">
        <v>180</v>
      </c>
      <c r="O60" s="49" t="s">
        <v>49</v>
      </c>
      <c r="P60" s="49" t="s">
        <v>180</v>
      </c>
      <c r="Q60" s="49" t="s">
        <v>180</v>
      </c>
      <c r="R60" s="138" t="s">
        <v>49</v>
      </c>
      <c r="S60" s="50"/>
    </row>
    <row r="61" spans="1:19" ht="31.5" customHeight="1">
      <c r="A61" s="45" t="s">
        <v>129</v>
      </c>
      <c r="B61" s="71" t="s">
        <v>96</v>
      </c>
      <c r="C61" s="50" t="s">
        <v>117</v>
      </c>
      <c r="D61" s="54" t="s">
        <v>118</v>
      </c>
      <c r="E61" s="55" t="s">
        <v>33</v>
      </c>
      <c r="F61" s="55" t="s">
        <v>69</v>
      </c>
      <c r="G61" s="55" t="s">
        <v>69</v>
      </c>
      <c r="H61" s="52">
        <v>300</v>
      </c>
      <c r="I61" s="55">
        <v>3</v>
      </c>
      <c r="J61" s="83">
        <f t="shared" si="7"/>
        <v>900</v>
      </c>
      <c r="K61" s="83">
        <v>0</v>
      </c>
      <c r="L61" s="83">
        <v>0</v>
      </c>
      <c r="M61" s="84">
        <f t="shared" si="8"/>
        <v>900</v>
      </c>
      <c r="N61" s="22" t="s">
        <v>49</v>
      </c>
      <c r="O61" s="22" t="s">
        <v>49</v>
      </c>
      <c r="P61" s="22" t="s">
        <v>180</v>
      </c>
      <c r="Q61" s="22" t="s">
        <v>180</v>
      </c>
      <c r="R61" s="138" t="s">
        <v>49</v>
      </c>
      <c r="S61" s="50"/>
    </row>
    <row r="62" spans="1:19" ht="31.5" customHeight="1">
      <c r="A62" s="45" t="s">
        <v>129</v>
      </c>
      <c r="B62" s="71" t="s">
        <v>96</v>
      </c>
      <c r="C62" s="50" t="s">
        <v>120</v>
      </c>
      <c r="D62" s="54" t="s">
        <v>102</v>
      </c>
      <c r="E62" s="55" t="s">
        <v>33</v>
      </c>
      <c r="F62" s="55" t="s">
        <v>69</v>
      </c>
      <c r="G62" s="55" t="s">
        <v>69</v>
      </c>
      <c r="H62" s="52">
        <v>6000</v>
      </c>
      <c r="I62" s="55">
        <v>1</v>
      </c>
      <c r="J62" s="83">
        <f t="shared" si="7"/>
        <v>6000</v>
      </c>
      <c r="K62" s="83">
        <v>0</v>
      </c>
      <c r="L62" s="83">
        <v>0</v>
      </c>
      <c r="M62" s="84">
        <f t="shared" si="8"/>
        <v>6000</v>
      </c>
      <c r="N62" s="22" t="s">
        <v>49</v>
      </c>
      <c r="O62" s="22" t="s">
        <v>49</v>
      </c>
      <c r="P62" s="22" t="s">
        <v>180</v>
      </c>
      <c r="Q62" s="22" t="s">
        <v>180</v>
      </c>
      <c r="R62" s="138" t="s">
        <v>49</v>
      </c>
      <c r="S62" s="50"/>
    </row>
    <row r="63" spans="1:19" ht="31.5" customHeight="1">
      <c r="A63" s="45" t="s">
        <v>129</v>
      </c>
      <c r="B63" s="71" t="s">
        <v>96</v>
      </c>
      <c r="C63" s="50" t="s">
        <v>121</v>
      </c>
      <c r="D63" s="54" t="s">
        <v>102</v>
      </c>
      <c r="E63" s="55" t="s">
        <v>33</v>
      </c>
      <c r="F63" s="55" t="s">
        <v>69</v>
      </c>
      <c r="G63" s="55" t="s">
        <v>69</v>
      </c>
      <c r="H63" s="52">
        <v>40000</v>
      </c>
      <c r="I63" s="55">
        <v>1</v>
      </c>
      <c r="J63" s="83">
        <f t="shared" si="7"/>
        <v>40000</v>
      </c>
      <c r="K63" s="85">
        <v>0</v>
      </c>
      <c r="L63" s="83">
        <v>0</v>
      </c>
      <c r="M63" s="84">
        <f t="shared" si="8"/>
        <v>40000</v>
      </c>
      <c r="N63" s="22" t="s">
        <v>180</v>
      </c>
      <c r="O63" s="22" t="s">
        <v>49</v>
      </c>
      <c r="P63" s="22" t="s">
        <v>180</v>
      </c>
      <c r="Q63" s="22" t="s">
        <v>180</v>
      </c>
      <c r="R63" s="138" t="s">
        <v>49</v>
      </c>
      <c r="S63" s="50"/>
    </row>
    <row r="64" spans="1:19" s="171" customFormat="1" ht="31.5" customHeight="1">
      <c r="A64" s="163" t="s">
        <v>129</v>
      </c>
      <c r="B64" s="164" t="s">
        <v>96</v>
      </c>
      <c r="C64" s="165" t="s">
        <v>188</v>
      </c>
      <c r="D64" s="165" t="s">
        <v>122</v>
      </c>
      <c r="E64" s="166" t="s">
        <v>33</v>
      </c>
      <c r="F64" s="166" t="s">
        <v>69</v>
      </c>
      <c r="G64" s="166" t="s">
        <v>69</v>
      </c>
      <c r="H64" s="167">
        <v>95.6</v>
      </c>
      <c r="I64" s="166">
        <v>5</v>
      </c>
      <c r="J64" s="168">
        <f t="shared" si="7"/>
        <v>478</v>
      </c>
      <c r="K64" s="167">
        <f>J64*0.09</f>
        <v>43.019999999999996</v>
      </c>
      <c r="L64" s="168">
        <v>18</v>
      </c>
      <c r="M64" s="169">
        <f t="shared" si="8"/>
        <v>539.02</v>
      </c>
      <c r="N64" s="163" t="s">
        <v>49</v>
      </c>
      <c r="O64" s="163" t="s">
        <v>180</v>
      </c>
      <c r="P64" s="163" t="s">
        <v>49</v>
      </c>
      <c r="Q64" s="163" t="s">
        <v>49</v>
      </c>
      <c r="R64" s="170" t="s">
        <v>49</v>
      </c>
      <c r="S64" s="165" t="s">
        <v>189</v>
      </c>
    </row>
    <row r="65" spans="1:19" ht="31.5" customHeight="1">
      <c r="A65" s="45" t="s">
        <v>129</v>
      </c>
      <c r="B65" s="71" t="s">
        <v>96</v>
      </c>
      <c r="C65" s="50" t="s">
        <v>125</v>
      </c>
      <c r="D65" s="54" t="s">
        <v>124</v>
      </c>
      <c r="E65" s="55" t="s">
        <v>33</v>
      </c>
      <c r="F65" s="55" t="s">
        <v>69</v>
      </c>
      <c r="G65" s="55" t="s">
        <v>69</v>
      </c>
      <c r="H65" s="52">
        <v>3000</v>
      </c>
      <c r="I65" s="55">
        <v>1</v>
      </c>
      <c r="J65" s="83">
        <f t="shared" si="7"/>
        <v>3000</v>
      </c>
      <c r="K65" s="85">
        <v>0</v>
      </c>
      <c r="L65" s="85">
        <v>0</v>
      </c>
      <c r="M65" s="84">
        <f t="shared" si="8"/>
        <v>3000</v>
      </c>
      <c r="N65" s="49" t="s">
        <v>49</v>
      </c>
      <c r="O65" s="49" t="s">
        <v>49</v>
      </c>
      <c r="P65" s="49" t="s">
        <v>180</v>
      </c>
      <c r="Q65" s="49" t="s">
        <v>180</v>
      </c>
      <c r="R65" s="138" t="s">
        <v>49</v>
      </c>
      <c r="S65" s="50" t="s">
        <v>191</v>
      </c>
    </row>
    <row r="66" spans="1:19" ht="31.5" customHeight="1" thickBot="1">
      <c r="A66" s="45" t="s">
        <v>129</v>
      </c>
      <c r="B66" s="71" t="s">
        <v>96</v>
      </c>
      <c r="C66" s="50" t="s">
        <v>126</v>
      </c>
      <c r="D66" s="54" t="s">
        <v>124</v>
      </c>
      <c r="E66" s="55" t="s">
        <v>33</v>
      </c>
      <c r="F66" s="55" t="s">
        <v>34</v>
      </c>
      <c r="G66" s="55">
        <v>5</v>
      </c>
      <c r="H66" s="52">
        <v>750</v>
      </c>
      <c r="I66" s="55">
        <v>1</v>
      </c>
      <c r="J66" s="83">
        <f t="shared" si="7"/>
        <v>750</v>
      </c>
      <c r="K66" s="85">
        <v>0</v>
      </c>
      <c r="L66" s="85">
        <v>0</v>
      </c>
      <c r="M66" s="84">
        <f t="shared" si="8"/>
        <v>750</v>
      </c>
      <c r="N66" s="49" t="s">
        <v>180</v>
      </c>
      <c r="O66" s="49" t="s">
        <v>49</v>
      </c>
      <c r="P66" s="49" t="s">
        <v>180</v>
      </c>
      <c r="Q66" s="49" t="s">
        <v>180</v>
      </c>
      <c r="R66" s="130" t="s">
        <v>49</v>
      </c>
      <c r="S66" s="50"/>
    </row>
    <row r="67" spans="1:19" ht="31.5" customHeight="1" thickBot="1">
      <c r="A67" s="218" t="s">
        <v>175</v>
      </c>
      <c r="B67" s="219"/>
      <c r="C67" s="219"/>
      <c r="D67" s="219"/>
      <c r="E67" s="219"/>
      <c r="F67" s="219"/>
      <c r="G67" s="219"/>
      <c r="H67" s="219"/>
      <c r="I67" s="219"/>
      <c r="J67" s="219"/>
      <c r="K67" s="219"/>
      <c r="L67" s="220"/>
      <c r="M67" s="103">
        <f>SUM(M6:M66)</f>
        <v>1138371.8900000001</v>
      </c>
      <c r="N67" s="104"/>
      <c r="O67" s="105"/>
      <c r="P67" s="105"/>
      <c r="Q67" s="105"/>
      <c r="R67" s="132"/>
      <c r="S67" s="133">
        <v>1507039.3449000001</v>
      </c>
    </row>
    <row r="68" spans="1:19" ht="31.5" customHeight="1">
      <c r="A68" s="45" t="s">
        <v>129</v>
      </c>
      <c r="B68" s="72" t="s">
        <v>103</v>
      </c>
      <c r="C68" s="50" t="s">
        <v>104</v>
      </c>
      <c r="D68" s="53" t="s">
        <v>105</v>
      </c>
      <c r="E68" s="55" t="s">
        <v>33</v>
      </c>
      <c r="F68" s="55" t="s">
        <v>49</v>
      </c>
      <c r="G68" s="55">
        <v>10</v>
      </c>
      <c r="H68" s="52">
        <v>100</v>
      </c>
      <c r="I68" s="70">
        <v>5</v>
      </c>
      <c r="J68" s="83">
        <f aca="true" t="shared" si="9" ref="J68:J77">H68*I68</f>
        <v>500</v>
      </c>
      <c r="K68" s="52">
        <f>J68*0.09</f>
        <v>45</v>
      </c>
      <c r="L68" s="52">
        <v>20</v>
      </c>
      <c r="M68" s="84">
        <f>J68+K68+L68</f>
        <v>565</v>
      </c>
      <c r="N68" s="22" t="s">
        <v>49</v>
      </c>
      <c r="O68" s="22" t="s">
        <v>180</v>
      </c>
      <c r="P68" s="22" t="s">
        <v>49</v>
      </c>
      <c r="Q68" s="22" t="s">
        <v>49</v>
      </c>
      <c r="R68" s="138" t="s">
        <v>49</v>
      </c>
      <c r="S68" s="50"/>
    </row>
    <row r="69" spans="1:19" ht="31.5" customHeight="1">
      <c r="A69" s="45" t="s">
        <v>129</v>
      </c>
      <c r="B69" s="72" t="s">
        <v>103</v>
      </c>
      <c r="C69" s="50" t="s">
        <v>107</v>
      </c>
      <c r="D69" s="54" t="s">
        <v>95</v>
      </c>
      <c r="E69" s="55" t="s">
        <v>42</v>
      </c>
      <c r="F69" s="55" t="s">
        <v>49</v>
      </c>
      <c r="G69" s="55">
        <v>10</v>
      </c>
      <c r="H69" s="52">
        <v>250</v>
      </c>
      <c r="I69" s="70">
        <v>5</v>
      </c>
      <c r="J69" s="83">
        <f t="shared" si="9"/>
        <v>1250</v>
      </c>
      <c r="K69" s="52">
        <f>J69*0.09</f>
        <v>112.5</v>
      </c>
      <c r="L69" s="83">
        <v>0</v>
      </c>
      <c r="M69" s="84">
        <f>J69+K69+L69</f>
        <v>1362.5</v>
      </c>
      <c r="N69" s="22" t="s">
        <v>49</v>
      </c>
      <c r="O69" s="22" t="s">
        <v>49</v>
      </c>
      <c r="P69" s="138" t="s">
        <v>49</v>
      </c>
      <c r="Q69" s="22" t="s">
        <v>49</v>
      </c>
      <c r="R69" s="138" t="s">
        <v>180</v>
      </c>
      <c r="S69" s="76"/>
    </row>
    <row r="70" spans="1:19" ht="31.5" customHeight="1">
      <c r="A70" s="45" t="s">
        <v>129</v>
      </c>
      <c r="B70" s="72" t="s">
        <v>103</v>
      </c>
      <c r="C70" s="50" t="s">
        <v>111</v>
      </c>
      <c r="D70" s="54" t="s">
        <v>48</v>
      </c>
      <c r="E70" s="55" t="s">
        <v>33</v>
      </c>
      <c r="F70" s="55" t="s">
        <v>49</v>
      </c>
      <c r="G70" s="55">
        <v>5</v>
      </c>
      <c r="H70" s="52">
        <v>29.95</v>
      </c>
      <c r="I70" s="55">
        <v>10</v>
      </c>
      <c r="J70" s="83">
        <f t="shared" si="9"/>
        <v>299.5</v>
      </c>
      <c r="K70" s="83">
        <v>0</v>
      </c>
      <c r="L70" s="83">
        <v>0</v>
      </c>
      <c r="M70" s="84">
        <f>J70+K70+L70</f>
        <v>299.5</v>
      </c>
      <c r="N70" s="49" t="s">
        <v>180</v>
      </c>
      <c r="O70" s="49" t="s">
        <v>49</v>
      </c>
      <c r="P70" s="49" t="s">
        <v>180</v>
      </c>
      <c r="Q70" s="49" t="s">
        <v>180</v>
      </c>
      <c r="R70" s="130" t="s">
        <v>49</v>
      </c>
      <c r="S70" s="50"/>
    </row>
    <row r="71" spans="1:19" ht="31.5" customHeight="1">
      <c r="A71" s="45" t="s">
        <v>129</v>
      </c>
      <c r="B71" s="72" t="s">
        <v>103</v>
      </c>
      <c r="C71" s="50" t="s">
        <v>123</v>
      </c>
      <c r="D71" s="54" t="s">
        <v>124</v>
      </c>
      <c r="E71" s="55" t="s">
        <v>33</v>
      </c>
      <c r="F71" s="55" t="s">
        <v>49</v>
      </c>
      <c r="G71" s="70">
        <v>5</v>
      </c>
      <c r="H71" s="52">
        <v>39.99</v>
      </c>
      <c r="I71" s="55">
        <v>5</v>
      </c>
      <c r="J71" s="83">
        <f t="shared" si="9"/>
        <v>199.95000000000002</v>
      </c>
      <c r="K71" s="52">
        <f>J71*0.09</f>
        <v>17.9955</v>
      </c>
      <c r="L71" s="85">
        <v>0</v>
      </c>
      <c r="M71" s="84">
        <f>J71+K71+L71</f>
        <v>217.9455</v>
      </c>
      <c r="N71" s="22" t="s">
        <v>49</v>
      </c>
      <c r="O71" s="22" t="s">
        <v>180</v>
      </c>
      <c r="P71" s="22" t="s">
        <v>49</v>
      </c>
      <c r="Q71" s="22" t="s">
        <v>49</v>
      </c>
      <c r="R71" s="138" t="s">
        <v>49</v>
      </c>
      <c r="S71" s="50"/>
    </row>
    <row r="72" spans="1:19" ht="31.5" customHeight="1">
      <c r="A72" s="45" t="s">
        <v>130</v>
      </c>
      <c r="B72" s="71" t="s">
        <v>103</v>
      </c>
      <c r="C72" s="50" t="s">
        <v>133</v>
      </c>
      <c r="D72" s="67" t="s">
        <v>48</v>
      </c>
      <c r="E72" s="66" t="s">
        <v>33</v>
      </c>
      <c r="F72" s="66" t="s">
        <v>49</v>
      </c>
      <c r="G72" s="66">
        <v>5</v>
      </c>
      <c r="H72" s="62">
        <v>10000</v>
      </c>
      <c r="I72" s="45">
        <v>1</v>
      </c>
      <c r="J72" s="63">
        <f t="shared" si="9"/>
        <v>10000</v>
      </c>
      <c r="K72" s="63">
        <f>J72*0.09</f>
        <v>900</v>
      </c>
      <c r="L72" s="63">
        <v>900</v>
      </c>
      <c r="M72" s="64">
        <f>SUM(J72:L72)</f>
        <v>11800</v>
      </c>
      <c r="N72" s="139" t="s">
        <v>49</v>
      </c>
      <c r="O72" s="140" t="s">
        <v>180</v>
      </c>
      <c r="P72" s="49" t="s">
        <v>180</v>
      </c>
      <c r="Q72" s="49" t="s">
        <v>180</v>
      </c>
      <c r="R72" s="138" t="s">
        <v>49</v>
      </c>
      <c r="S72" s="50"/>
    </row>
    <row r="73" spans="1:19" ht="31.5" customHeight="1">
      <c r="A73" s="45" t="s">
        <v>130</v>
      </c>
      <c r="B73" s="71" t="s">
        <v>103</v>
      </c>
      <c r="C73" s="50" t="s">
        <v>134</v>
      </c>
      <c r="D73" s="67" t="s">
        <v>48</v>
      </c>
      <c r="E73" s="66" t="s">
        <v>33</v>
      </c>
      <c r="F73" s="66" t="s">
        <v>49</v>
      </c>
      <c r="G73" s="66">
        <v>5</v>
      </c>
      <c r="H73" s="62">
        <v>10000</v>
      </c>
      <c r="I73" s="45">
        <v>1</v>
      </c>
      <c r="J73" s="63">
        <f t="shared" si="9"/>
        <v>10000</v>
      </c>
      <c r="K73" s="63">
        <f>J73*0.09</f>
        <v>900</v>
      </c>
      <c r="L73" s="63">
        <v>-900</v>
      </c>
      <c r="M73" s="64">
        <f>SUM(J73:L73)</f>
        <v>10000</v>
      </c>
      <c r="N73" s="49" t="s">
        <v>180</v>
      </c>
      <c r="O73" s="49" t="s">
        <v>49</v>
      </c>
      <c r="P73" s="49" t="s">
        <v>180</v>
      </c>
      <c r="Q73" s="49" t="s">
        <v>180</v>
      </c>
      <c r="R73" s="130" t="s">
        <v>49</v>
      </c>
      <c r="S73" s="50"/>
    </row>
    <row r="74" spans="1:19" ht="31.5" customHeight="1">
      <c r="A74" s="45" t="s">
        <v>130</v>
      </c>
      <c r="B74" s="71" t="s">
        <v>103</v>
      </c>
      <c r="C74" s="50" t="s">
        <v>135</v>
      </c>
      <c r="D74" s="67" t="s">
        <v>48</v>
      </c>
      <c r="E74" s="66" t="s">
        <v>33</v>
      </c>
      <c r="F74" s="66" t="s">
        <v>49</v>
      </c>
      <c r="G74" s="66">
        <v>5</v>
      </c>
      <c r="H74" s="62">
        <v>20000</v>
      </c>
      <c r="I74" s="45">
        <v>1</v>
      </c>
      <c r="J74" s="63">
        <f t="shared" si="9"/>
        <v>20000</v>
      </c>
      <c r="K74" s="63">
        <f>J74*0.09</f>
        <v>1800</v>
      </c>
      <c r="L74" s="63">
        <v>-1800</v>
      </c>
      <c r="M74" s="64">
        <f>SUM(J74:L74)</f>
        <v>20000</v>
      </c>
      <c r="N74" s="139" t="s">
        <v>49</v>
      </c>
      <c r="O74" s="140" t="s">
        <v>180</v>
      </c>
      <c r="P74" s="49" t="s">
        <v>180</v>
      </c>
      <c r="Q74" s="49" t="s">
        <v>180</v>
      </c>
      <c r="R74" s="138" t="s">
        <v>49</v>
      </c>
      <c r="S74" s="50"/>
    </row>
    <row r="75" spans="1:19" ht="31.5" customHeight="1">
      <c r="A75" s="45" t="s">
        <v>130</v>
      </c>
      <c r="B75" s="72" t="s">
        <v>103</v>
      </c>
      <c r="C75" s="119" t="s">
        <v>141</v>
      </c>
      <c r="D75" s="120" t="s">
        <v>48</v>
      </c>
      <c r="E75" s="118" t="s">
        <v>33</v>
      </c>
      <c r="F75" s="118" t="s">
        <v>49</v>
      </c>
      <c r="G75" s="128">
        <v>1</v>
      </c>
      <c r="H75" s="121">
        <v>12300</v>
      </c>
      <c r="I75" s="118">
        <v>1</v>
      </c>
      <c r="J75" s="63">
        <f t="shared" si="9"/>
        <v>12300</v>
      </c>
      <c r="K75" s="63">
        <v>0</v>
      </c>
      <c r="L75" s="63">
        <v>0</v>
      </c>
      <c r="M75" s="64">
        <f>SUM(J75:L75)</f>
        <v>12300</v>
      </c>
      <c r="N75" s="22" t="s">
        <v>49</v>
      </c>
      <c r="O75" s="22" t="s">
        <v>49</v>
      </c>
      <c r="P75" s="22" t="s">
        <v>180</v>
      </c>
      <c r="Q75" s="22" t="s">
        <v>49</v>
      </c>
      <c r="R75" s="138" t="s">
        <v>49</v>
      </c>
      <c r="S75" s="50"/>
    </row>
    <row r="76" spans="1:19" ht="31.5" customHeight="1">
      <c r="A76" s="45" t="s">
        <v>41</v>
      </c>
      <c r="B76" s="71" t="s">
        <v>103</v>
      </c>
      <c r="C76" s="50" t="s">
        <v>47</v>
      </c>
      <c r="D76" s="67" t="s">
        <v>32</v>
      </c>
      <c r="E76" s="66" t="s">
        <v>42</v>
      </c>
      <c r="F76" s="66" t="s">
        <v>34</v>
      </c>
      <c r="G76" s="45">
        <v>20</v>
      </c>
      <c r="H76" s="51">
        <v>10077.66</v>
      </c>
      <c r="I76" s="66">
        <v>1</v>
      </c>
      <c r="J76" s="51">
        <f t="shared" si="9"/>
        <v>10077.66</v>
      </c>
      <c r="K76" s="51">
        <f>J76*0.09</f>
        <v>906.9893999999999</v>
      </c>
      <c r="L76" s="51">
        <f>1500+394.25</f>
        <v>1894.25</v>
      </c>
      <c r="M76" s="75">
        <f>J76+K76+L76</f>
        <v>12878.8994</v>
      </c>
      <c r="N76" s="143" t="s">
        <v>49</v>
      </c>
      <c r="O76" s="144" t="s">
        <v>180</v>
      </c>
      <c r="P76" s="144" t="s">
        <v>49</v>
      </c>
      <c r="Q76" s="144" t="s">
        <v>49</v>
      </c>
      <c r="R76" s="145" t="s">
        <v>49</v>
      </c>
      <c r="S76" s="50"/>
    </row>
    <row r="77" spans="1:19" ht="31.5" customHeight="1" thickBot="1">
      <c r="A77" s="45" t="s">
        <v>41</v>
      </c>
      <c r="B77" s="71" t="s">
        <v>103</v>
      </c>
      <c r="C77" s="50" t="s">
        <v>193</v>
      </c>
      <c r="D77" s="67" t="s">
        <v>57</v>
      </c>
      <c r="E77" s="66" t="s">
        <v>33</v>
      </c>
      <c r="F77" s="66" t="s">
        <v>35</v>
      </c>
      <c r="G77" s="45">
        <v>1</v>
      </c>
      <c r="H77" s="51">
        <v>10000</v>
      </c>
      <c r="I77" s="66">
        <v>1</v>
      </c>
      <c r="J77" s="51">
        <f t="shared" si="9"/>
        <v>10000</v>
      </c>
      <c r="K77" s="51">
        <f>J77*0.09</f>
        <v>900</v>
      </c>
      <c r="L77" s="51">
        <v>0</v>
      </c>
      <c r="M77" s="75">
        <f>J77+K77+L77</f>
        <v>10900</v>
      </c>
      <c r="N77" s="49" t="s">
        <v>180</v>
      </c>
      <c r="O77" s="49" t="s">
        <v>180</v>
      </c>
      <c r="P77" s="144" t="s">
        <v>180</v>
      </c>
      <c r="Q77" s="144" t="s">
        <v>180</v>
      </c>
      <c r="R77" s="145" t="s">
        <v>49</v>
      </c>
      <c r="S77" s="50"/>
    </row>
    <row r="78" spans="1:19" ht="31.5" customHeight="1" thickBot="1">
      <c r="A78" s="218" t="s">
        <v>176</v>
      </c>
      <c r="B78" s="219"/>
      <c r="C78" s="219"/>
      <c r="D78" s="219"/>
      <c r="E78" s="219"/>
      <c r="F78" s="219"/>
      <c r="G78" s="219"/>
      <c r="H78" s="219"/>
      <c r="I78" s="219"/>
      <c r="J78" s="219"/>
      <c r="K78" s="219"/>
      <c r="L78" s="220"/>
      <c r="M78" s="103">
        <f>SUM(M68:M77)</f>
        <v>80323.8449</v>
      </c>
      <c r="N78" s="104"/>
      <c r="O78" s="105"/>
      <c r="P78" s="105"/>
      <c r="Q78" s="105"/>
      <c r="R78" s="132"/>
      <c r="S78" s="133" t="s">
        <v>4</v>
      </c>
    </row>
    <row r="79" spans="1:19" ht="31.5" customHeight="1">
      <c r="A79" s="45" t="s">
        <v>41</v>
      </c>
      <c r="B79" s="71" t="s">
        <v>139</v>
      </c>
      <c r="C79" s="50" t="s">
        <v>50</v>
      </c>
      <c r="D79" s="67" t="s">
        <v>48</v>
      </c>
      <c r="E79" s="66" t="s">
        <v>33</v>
      </c>
      <c r="F79" s="66" t="s">
        <v>49</v>
      </c>
      <c r="G79" s="45">
        <v>1</v>
      </c>
      <c r="H79" s="51">
        <v>5000</v>
      </c>
      <c r="I79" s="66">
        <v>1</v>
      </c>
      <c r="J79" s="51">
        <f aca="true" t="shared" si="10" ref="J79:J84">H79*I79</f>
        <v>5000</v>
      </c>
      <c r="K79" s="51">
        <f aca="true" t="shared" si="11" ref="K79:K84">J79*0.09</f>
        <v>450</v>
      </c>
      <c r="L79" s="51">
        <v>125</v>
      </c>
      <c r="M79" s="75">
        <f>J79+K79+L79</f>
        <v>5575</v>
      </c>
      <c r="N79" s="49" t="s">
        <v>49</v>
      </c>
      <c r="O79" s="49" t="s">
        <v>180</v>
      </c>
      <c r="P79" s="49" t="s">
        <v>180</v>
      </c>
      <c r="Q79" s="49" t="s">
        <v>180</v>
      </c>
      <c r="R79" s="138" t="s">
        <v>49</v>
      </c>
      <c r="S79" s="50"/>
    </row>
    <row r="80" spans="1:19" ht="31.5" customHeight="1">
      <c r="A80" s="45" t="s">
        <v>41</v>
      </c>
      <c r="B80" s="71" t="s">
        <v>139</v>
      </c>
      <c r="C80" s="50" t="s">
        <v>51</v>
      </c>
      <c r="D80" s="67" t="s">
        <v>48</v>
      </c>
      <c r="E80" s="66" t="s">
        <v>33</v>
      </c>
      <c r="F80" s="66" t="s">
        <v>49</v>
      </c>
      <c r="G80" s="45">
        <v>1</v>
      </c>
      <c r="H80" s="51">
        <v>350</v>
      </c>
      <c r="I80" s="66">
        <v>1</v>
      </c>
      <c r="J80" s="51">
        <f t="shared" si="10"/>
        <v>350</v>
      </c>
      <c r="K80" s="51">
        <f t="shared" si="11"/>
        <v>31.5</v>
      </c>
      <c r="L80" s="51">
        <v>15</v>
      </c>
      <c r="M80" s="75">
        <f>J80+K80+L80</f>
        <v>396.5</v>
      </c>
      <c r="N80" s="49" t="s">
        <v>49</v>
      </c>
      <c r="O80" s="49" t="s">
        <v>180</v>
      </c>
      <c r="P80" s="49" t="s">
        <v>180</v>
      </c>
      <c r="Q80" s="49" t="s">
        <v>180</v>
      </c>
      <c r="R80" s="138" t="s">
        <v>49</v>
      </c>
      <c r="S80" s="50"/>
    </row>
    <row r="81" spans="1:19" ht="31.5" customHeight="1">
      <c r="A81" s="45" t="s">
        <v>41</v>
      </c>
      <c r="B81" s="71" t="s">
        <v>139</v>
      </c>
      <c r="C81" s="50" t="s">
        <v>58</v>
      </c>
      <c r="D81" s="67" t="s">
        <v>57</v>
      </c>
      <c r="E81" s="66" t="s">
        <v>33</v>
      </c>
      <c r="F81" s="66" t="s">
        <v>49</v>
      </c>
      <c r="G81" s="45">
        <v>3</v>
      </c>
      <c r="H81" s="51">
        <v>6000</v>
      </c>
      <c r="I81" s="66">
        <v>1</v>
      </c>
      <c r="J81" s="51">
        <f t="shared" si="10"/>
        <v>6000</v>
      </c>
      <c r="K81" s="51">
        <f t="shared" si="11"/>
        <v>540</v>
      </c>
      <c r="L81" s="51">
        <v>100</v>
      </c>
      <c r="M81" s="75">
        <f>J81+K81+L81</f>
        <v>6640</v>
      </c>
      <c r="N81" s="49" t="s">
        <v>180</v>
      </c>
      <c r="O81" s="49" t="s">
        <v>49</v>
      </c>
      <c r="P81" s="49" t="s">
        <v>180</v>
      </c>
      <c r="Q81" s="49" t="s">
        <v>180</v>
      </c>
      <c r="R81" s="138" t="s">
        <v>49</v>
      </c>
      <c r="S81" s="50"/>
    </row>
    <row r="82" spans="1:19" ht="31.5" customHeight="1">
      <c r="A82" s="45" t="s">
        <v>129</v>
      </c>
      <c r="B82" s="72" t="s">
        <v>139</v>
      </c>
      <c r="C82" s="50" t="s">
        <v>127</v>
      </c>
      <c r="D82" s="53" t="s">
        <v>128</v>
      </c>
      <c r="E82" s="55" t="s">
        <v>33</v>
      </c>
      <c r="F82" s="55" t="s">
        <v>49</v>
      </c>
      <c r="G82" s="55">
        <v>1</v>
      </c>
      <c r="H82" s="52">
        <v>19.99</v>
      </c>
      <c r="I82" s="55">
        <v>2100</v>
      </c>
      <c r="J82" s="83">
        <f t="shared" si="10"/>
        <v>41979</v>
      </c>
      <c r="K82" s="85">
        <f t="shared" si="11"/>
        <v>3778.1099999999997</v>
      </c>
      <c r="L82" s="85">
        <v>0</v>
      </c>
      <c r="M82" s="84">
        <f>J82+K82+L82</f>
        <v>45757.11</v>
      </c>
      <c r="N82" s="49" t="s">
        <v>180</v>
      </c>
      <c r="O82" s="49" t="s">
        <v>49</v>
      </c>
      <c r="P82" s="49" t="s">
        <v>180</v>
      </c>
      <c r="Q82" s="49" t="s">
        <v>49</v>
      </c>
      <c r="R82" s="130" t="s">
        <v>49</v>
      </c>
      <c r="S82" s="50"/>
    </row>
    <row r="83" spans="1:19" ht="31.5" customHeight="1">
      <c r="A83" s="45" t="s">
        <v>130</v>
      </c>
      <c r="B83" s="72" t="s">
        <v>139</v>
      </c>
      <c r="C83" s="119" t="s">
        <v>140</v>
      </c>
      <c r="D83" s="120" t="s">
        <v>48</v>
      </c>
      <c r="E83" s="118" t="s">
        <v>33</v>
      </c>
      <c r="F83" s="118" t="s">
        <v>49</v>
      </c>
      <c r="G83" s="128">
        <v>10</v>
      </c>
      <c r="H83" s="121">
        <v>70000</v>
      </c>
      <c r="I83" s="118">
        <v>1</v>
      </c>
      <c r="J83" s="63">
        <f t="shared" si="10"/>
        <v>70000</v>
      </c>
      <c r="K83" s="63">
        <f t="shared" si="11"/>
        <v>6300</v>
      </c>
      <c r="L83" s="63">
        <v>3700</v>
      </c>
      <c r="M83" s="64">
        <f>SUM(J83:L83)</f>
        <v>80000</v>
      </c>
      <c r="N83" s="49" t="s">
        <v>49</v>
      </c>
      <c r="O83" s="49" t="s">
        <v>180</v>
      </c>
      <c r="P83" s="49" t="s">
        <v>180</v>
      </c>
      <c r="Q83" s="49" t="s">
        <v>180</v>
      </c>
      <c r="R83" s="138" t="s">
        <v>49</v>
      </c>
      <c r="S83" s="50"/>
    </row>
    <row r="84" spans="1:19" ht="31.5" customHeight="1" thickBot="1">
      <c r="A84" s="45" t="s">
        <v>130</v>
      </c>
      <c r="B84" s="72" t="s">
        <v>139</v>
      </c>
      <c r="C84" s="50" t="s">
        <v>145</v>
      </c>
      <c r="D84" s="67" t="s">
        <v>48</v>
      </c>
      <c r="E84" s="66" t="s">
        <v>42</v>
      </c>
      <c r="F84" s="66" t="s">
        <v>49</v>
      </c>
      <c r="G84" s="45">
        <v>7</v>
      </c>
      <c r="H84" s="51">
        <v>135000</v>
      </c>
      <c r="I84" s="66">
        <v>1</v>
      </c>
      <c r="J84" s="63">
        <f t="shared" si="10"/>
        <v>135000</v>
      </c>
      <c r="K84" s="63">
        <f t="shared" si="11"/>
        <v>12150</v>
      </c>
      <c r="L84" s="63">
        <v>2825</v>
      </c>
      <c r="M84" s="64">
        <f>SUM(J84:L84)</f>
        <v>149975</v>
      </c>
      <c r="N84" s="146" t="s">
        <v>49</v>
      </c>
      <c r="O84" s="147" t="s">
        <v>180</v>
      </c>
      <c r="P84" s="147" t="s">
        <v>180</v>
      </c>
      <c r="Q84" s="147" t="s">
        <v>180</v>
      </c>
      <c r="R84" s="145" t="s">
        <v>49</v>
      </c>
      <c r="S84" s="50"/>
    </row>
    <row r="85" spans="1:19" ht="31.5" customHeight="1" thickBot="1">
      <c r="A85" s="218" t="s">
        <v>177</v>
      </c>
      <c r="B85" s="219"/>
      <c r="C85" s="219"/>
      <c r="D85" s="219"/>
      <c r="E85" s="219"/>
      <c r="F85" s="219"/>
      <c r="G85" s="219"/>
      <c r="H85" s="219"/>
      <c r="I85" s="219"/>
      <c r="J85" s="219"/>
      <c r="K85" s="219"/>
      <c r="L85" s="220"/>
      <c r="M85" s="103">
        <f>SUM(M79:M84)</f>
        <v>288343.61</v>
      </c>
      <c r="N85" s="104"/>
      <c r="O85" s="105"/>
      <c r="P85" s="105"/>
      <c r="Q85" s="105"/>
      <c r="R85" s="132"/>
      <c r="S85" s="133" t="s">
        <v>4</v>
      </c>
    </row>
    <row r="86" spans="1:19" ht="31.5" customHeight="1" thickBot="1">
      <c r="A86" s="86" t="s">
        <v>23</v>
      </c>
      <c r="B86" s="86"/>
      <c r="C86" s="86"/>
      <c r="D86" s="86"/>
      <c r="E86" s="87"/>
      <c r="F86" s="87"/>
      <c r="G86" s="87"/>
      <c r="H86" s="86"/>
      <c r="I86" s="86"/>
      <c r="J86" s="88"/>
      <c r="K86" s="86"/>
      <c r="L86" s="86"/>
      <c r="M86" s="86"/>
      <c r="N86" s="87"/>
      <c r="O86" s="87"/>
      <c r="P86" s="87"/>
      <c r="Q86" s="87"/>
      <c r="R86" s="86"/>
      <c r="S86" s="136" t="s">
        <v>4</v>
      </c>
    </row>
    <row r="87" spans="1:19" ht="52.5" customHeight="1" thickBot="1">
      <c r="A87" s="89" t="s">
        <v>129</v>
      </c>
      <c r="B87" s="90" t="s">
        <v>46</v>
      </c>
      <c r="C87" s="91" t="s">
        <v>159</v>
      </c>
      <c r="D87" s="92" t="s">
        <v>95</v>
      </c>
      <c r="E87" s="93" t="s">
        <v>69</v>
      </c>
      <c r="F87" s="93" t="s">
        <v>69</v>
      </c>
      <c r="G87" s="93" t="s">
        <v>69</v>
      </c>
      <c r="H87" s="94">
        <v>5000</v>
      </c>
      <c r="I87" s="93">
        <v>2</v>
      </c>
      <c r="J87" s="95">
        <f>H87*I87</f>
        <v>10000</v>
      </c>
      <c r="K87" s="96"/>
      <c r="L87" s="92"/>
      <c r="M87" s="97">
        <f>J87+K87+L87</f>
        <v>10000</v>
      </c>
      <c r="N87" s="98" t="s">
        <v>49</v>
      </c>
      <c r="O87" s="24" t="s">
        <v>49</v>
      </c>
      <c r="P87" s="24" t="s">
        <v>49</v>
      </c>
      <c r="Q87" s="24" t="s">
        <v>49</v>
      </c>
      <c r="R87" s="148" t="s">
        <v>180</v>
      </c>
      <c r="S87" s="41"/>
    </row>
    <row r="88" spans="1:19" ht="52.5" customHeight="1" thickBot="1">
      <c r="A88" s="89" t="s">
        <v>129</v>
      </c>
      <c r="B88" s="99" t="s">
        <v>46</v>
      </c>
      <c r="C88" s="41" t="s">
        <v>160</v>
      </c>
      <c r="D88" s="100" t="s">
        <v>95</v>
      </c>
      <c r="E88" s="101" t="s">
        <v>69</v>
      </c>
      <c r="F88" s="101" t="s">
        <v>69</v>
      </c>
      <c r="G88" s="101" t="s">
        <v>69</v>
      </c>
      <c r="H88" s="42">
        <v>3000</v>
      </c>
      <c r="I88" s="101">
        <v>1</v>
      </c>
      <c r="J88" s="43">
        <f>H88*I88</f>
        <v>3000</v>
      </c>
      <c r="K88" s="102">
        <f>J88*0.09</f>
        <v>270</v>
      </c>
      <c r="L88" s="100"/>
      <c r="M88" s="40">
        <f>J88+K88+L88</f>
        <v>3270</v>
      </c>
      <c r="N88" s="98" t="s">
        <v>49</v>
      </c>
      <c r="O88" s="24" t="s">
        <v>49</v>
      </c>
      <c r="P88" s="24" t="s">
        <v>49</v>
      </c>
      <c r="Q88" s="24" t="s">
        <v>49</v>
      </c>
      <c r="R88" s="148" t="s">
        <v>180</v>
      </c>
      <c r="S88" s="41"/>
    </row>
    <row r="89" spans="1:19" ht="52.5" customHeight="1" thickBot="1">
      <c r="A89" s="89" t="s">
        <v>129</v>
      </c>
      <c r="B89" s="99" t="s">
        <v>46</v>
      </c>
      <c r="C89" s="41" t="s">
        <v>161</v>
      </c>
      <c r="D89" s="100" t="s">
        <v>95</v>
      </c>
      <c r="E89" s="101" t="s">
        <v>69</v>
      </c>
      <c r="F89" s="101" t="s">
        <v>69</v>
      </c>
      <c r="G89" s="101" t="s">
        <v>69</v>
      </c>
      <c r="H89" s="42">
        <v>243</v>
      </c>
      <c r="I89" s="101">
        <v>40</v>
      </c>
      <c r="J89" s="43">
        <f>H89*I89</f>
        <v>9720</v>
      </c>
      <c r="K89" s="100"/>
      <c r="L89" s="100"/>
      <c r="M89" s="40">
        <f>J89+K89+L89</f>
        <v>9720</v>
      </c>
      <c r="N89" s="98" t="s">
        <v>49</v>
      </c>
      <c r="O89" s="24" t="s">
        <v>49</v>
      </c>
      <c r="P89" s="24" t="s">
        <v>49</v>
      </c>
      <c r="Q89" s="24" t="s">
        <v>49</v>
      </c>
      <c r="R89" s="148" t="s">
        <v>180</v>
      </c>
      <c r="S89" s="41"/>
    </row>
    <row r="90" spans="1:19" ht="31.5" customHeight="1" thickBot="1">
      <c r="A90" s="89" t="s">
        <v>129</v>
      </c>
      <c r="B90" s="99" t="s">
        <v>46</v>
      </c>
      <c r="C90" s="41" t="s">
        <v>162</v>
      </c>
      <c r="D90" s="100" t="s">
        <v>48</v>
      </c>
      <c r="E90" s="101" t="s">
        <v>69</v>
      </c>
      <c r="F90" s="101" t="s">
        <v>69</v>
      </c>
      <c r="G90" s="101" t="s">
        <v>69</v>
      </c>
      <c r="H90" s="42">
        <v>3999</v>
      </c>
      <c r="I90" s="101">
        <v>8</v>
      </c>
      <c r="J90" s="43">
        <f>H90*I90</f>
        <v>31992</v>
      </c>
      <c r="K90" s="102">
        <f>J90*0.09</f>
        <v>2879.2799999999997</v>
      </c>
      <c r="L90" s="100"/>
      <c r="M90" s="40">
        <f>J90+K90+L90</f>
        <v>34871.28</v>
      </c>
      <c r="N90" s="98" t="s">
        <v>49</v>
      </c>
      <c r="O90" s="24" t="s">
        <v>49</v>
      </c>
      <c r="P90" s="24" t="s">
        <v>49</v>
      </c>
      <c r="Q90" s="24" t="s">
        <v>49</v>
      </c>
      <c r="R90" s="148" t="s">
        <v>180</v>
      </c>
      <c r="S90" s="41"/>
    </row>
    <row r="91" spans="1:19" ht="31.5" customHeight="1" thickBot="1">
      <c r="A91" s="89" t="s">
        <v>129</v>
      </c>
      <c r="B91" s="99" t="s">
        <v>46</v>
      </c>
      <c r="C91" s="41" t="s">
        <v>163</v>
      </c>
      <c r="D91" s="100" t="s">
        <v>48</v>
      </c>
      <c r="E91" s="101" t="s">
        <v>69</v>
      </c>
      <c r="F91" s="101" t="s">
        <v>69</v>
      </c>
      <c r="G91" s="101" t="s">
        <v>69</v>
      </c>
      <c r="H91" s="42">
        <v>3628</v>
      </c>
      <c r="I91" s="101">
        <v>4</v>
      </c>
      <c r="J91" s="43">
        <f>H91*I91</f>
        <v>14512</v>
      </c>
      <c r="K91" s="102">
        <f>J91*0.09</f>
        <v>1306.08</v>
      </c>
      <c r="L91" s="100"/>
      <c r="M91" s="40">
        <f>J91+K91+L91</f>
        <v>15818.08</v>
      </c>
      <c r="N91" s="98" t="s">
        <v>49</v>
      </c>
      <c r="O91" s="24" t="s">
        <v>49</v>
      </c>
      <c r="P91" s="24" t="s">
        <v>49</v>
      </c>
      <c r="Q91" s="24" t="s">
        <v>49</v>
      </c>
      <c r="R91" s="148" t="s">
        <v>180</v>
      </c>
      <c r="S91" s="41"/>
    </row>
    <row r="92" spans="1:19" ht="31.5" customHeight="1" thickBot="1">
      <c r="A92" s="218" t="s">
        <v>164</v>
      </c>
      <c r="B92" s="219"/>
      <c r="C92" s="219"/>
      <c r="D92" s="219"/>
      <c r="E92" s="219"/>
      <c r="F92" s="219"/>
      <c r="G92" s="219"/>
      <c r="H92" s="219"/>
      <c r="I92" s="219"/>
      <c r="J92" s="219"/>
      <c r="K92" s="219"/>
      <c r="L92" s="220"/>
      <c r="M92" s="103">
        <f>SUM(M87:M91)</f>
        <v>73679.36</v>
      </c>
      <c r="N92" s="104"/>
      <c r="O92" s="105"/>
      <c r="P92" s="105"/>
      <c r="Q92" s="105"/>
      <c r="R92" s="132"/>
      <c r="S92" s="133"/>
    </row>
    <row r="93" spans="1:19" ht="31.5" customHeight="1" thickBot="1">
      <c r="A93" s="86" t="s">
        <v>165</v>
      </c>
      <c r="B93" s="86"/>
      <c r="C93" s="86"/>
      <c r="D93" s="86"/>
      <c r="E93" s="87"/>
      <c r="F93" s="87"/>
      <c r="G93" s="87"/>
      <c r="H93" s="86"/>
      <c r="I93" s="86"/>
      <c r="J93" s="88"/>
      <c r="K93" s="86"/>
      <c r="L93" s="86"/>
      <c r="M93" s="86"/>
      <c r="N93" s="87"/>
      <c r="O93" s="87"/>
      <c r="P93" s="87"/>
      <c r="Q93" s="87"/>
      <c r="R93" s="86"/>
      <c r="S93" s="134"/>
    </row>
    <row r="94" spans="1:19" s="162" customFormat="1" ht="31.5" customHeight="1" thickBot="1">
      <c r="A94" s="149" t="s">
        <v>129</v>
      </c>
      <c r="B94" s="150" t="s">
        <v>46</v>
      </c>
      <c r="C94" s="151" t="s">
        <v>166</v>
      </c>
      <c r="D94" s="152" t="s">
        <v>48</v>
      </c>
      <c r="E94" s="153" t="s">
        <v>69</v>
      </c>
      <c r="F94" s="153" t="s">
        <v>69</v>
      </c>
      <c r="G94" s="153" t="s">
        <v>69</v>
      </c>
      <c r="H94" s="154">
        <v>1200</v>
      </c>
      <c r="I94" s="153">
        <v>2</v>
      </c>
      <c r="J94" s="155">
        <f>H94*I94</f>
        <v>2400</v>
      </c>
      <c r="K94" s="156">
        <f>J94*0.09</f>
        <v>216</v>
      </c>
      <c r="L94" s="156">
        <v>0</v>
      </c>
      <c r="M94" s="157">
        <f>J94+K94+L94</f>
        <v>2616</v>
      </c>
      <c r="N94" s="158" t="s">
        <v>49</v>
      </c>
      <c r="O94" s="159" t="s">
        <v>49</v>
      </c>
      <c r="P94" s="159" t="s">
        <v>49</v>
      </c>
      <c r="Q94" s="159" t="s">
        <v>49</v>
      </c>
      <c r="R94" s="160" t="s">
        <v>49</v>
      </c>
      <c r="S94" s="161" t="s">
        <v>182</v>
      </c>
    </row>
    <row r="95" spans="1:19" ht="31.5" customHeight="1" thickBot="1">
      <c r="A95" s="89" t="s">
        <v>129</v>
      </c>
      <c r="B95" s="99" t="s">
        <v>46</v>
      </c>
      <c r="C95" s="41" t="s">
        <v>167</v>
      </c>
      <c r="D95" s="100" t="s">
        <v>48</v>
      </c>
      <c r="E95" s="101" t="s">
        <v>69</v>
      </c>
      <c r="F95" s="101" t="s">
        <v>69</v>
      </c>
      <c r="G95" s="101" t="s">
        <v>69</v>
      </c>
      <c r="H95" s="42">
        <v>232.95</v>
      </c>
      <c r="I95" s="101">
        <v>1</v>
      </c>
      <c r="J95" s="43">
        <f>H95*I95</f>
        <v>232.95</v>
      </c>
      <c r="K95" s="44">
        <f>J95*0.09</f>
        <v>20.9655</v>
      </c>
      <c r="L95" s="44">
        <v>0</v>
      </c>
      <c r="M95" s="40">
        <f>J95+K95+L95</f>
        <v>253.91549999999998</v>
      </c>
      <c r="N95" s="98" t="s">
        <v>49</v>
      </c>
      <c r="O95" s="24" t="s">
        <v>49</v>
      </c>
      <c r="P95" s="24" t="s">
        <v>49</v>
      </c>
      <c r="Q95" s="24" t="s">
        <v>49</v>
      </c>
      <c r="R95" s="148" t="s">
        <v>49</v>
      </c>
      <c r="S95" s="41" t="s">
        <v>183</v>
      </c>
    </row>
    <row r="96" spans="1:19" ht="68.25" customHeight="1" thickBot="1">
      <c r="A96" s="89" t="s">
        <v>129</v>
      </c>
      <c r="B96" s="99" t="s">
        <v>46</v>
      </c>
      <c r="C96" s="41" t="s">
        <v>168</v>
      </c>
      <c r="D96" s="100" t="s">
        <v>48</v>
      </c>
      <c r="E96" s="101" t="s">
        <v>69</v>
      </c>
      <c r="F96" s="101" t="s">
        <v>69</v>
      </c>
      <c r="G96" s="101" t="s">
        <v>69</v>
      </c>
      <c r="H96" s="42" t="s">
        <v>169</v>
      </c>
      <c r="I96" s="101">
        <v>0</v>
      </c>
      <c r="J96" s="43" t="s">
        <v>69</v>
      </c>
      <c r="K96" s="44">
        <v>0</v>
      </c>
      <c r="L96" s="44">
        <v>0</v>
      </c>
      <c r="M96" s="108">
        <v>0</v>
      </c>
      <c r="N96" s="98" t="s">
        <v>49</v>
      </c>
      <c r="O96" s="24" t="s">
        <v>49</v>
      </c>
      <c r="P96" s="24" t="s">
        <v>49</v>
      </c>
      <c r="Q96" s="24" t="s">
        <v>49</v>
      </c>
      <c r="R96" s="148" t="s">
        <v>49</v>
      </c>
      <c r="S96" s="41" t="s">
        <v>184</v>
      </c>
    </row>
    <row r="97" spans="1:19" ht="63.75" customHeight="1" thickBot="1">
      <c r="A97" s="89" t="s">
        <v>129</v>
      </c>
      <c r="B97" s="99" t="s">
        <v>46</v>
      </c>
      <c r="C97" s="41" t="s">
        <v>170</v>
      </c>
      <c r="D97" s="100" t="s">
        <v>48</v>
      </c>
      <c r="E97" s="101" t="s">
        <v>69</v>
      </c>
      <c r="F97" s="101" t="s">
        <v>69</v>
      </c>
      <c r="G97" s="101" t="s">
        <v>69</v>
      </c>
      <c r="H97" s="42">
        <v>1200</v>
      </c>
      <c r="I97" s="101">
        <v>10</v>
      </c>
      <c r="J97" s="43">
        <f>H97*I97</f>
        <v>12000</v>
      </c>
      <c r="K97" s="44">
        <f>J97*0.09</f>
        <v>1080</v>
      </c>
      <c r="L97" s="44">
        <v>0</v>
      </c>
      <c r="M97" s="40">
        <f>J97+K97+L97</f>
        <v>13080</v>
      </c>
      <c r="N97" s="98" t="s">
        <v>49</v>
      </c>
      <c r="O97" s="24" t="s">
        <v>49</v>
      </c>
      <c r="P97" s="24" t="s">
        <v>49</v>
      </c>
      <c r="Q97" s="24" t="s">
        <v>49</v>
      </c>
      <c r="R97" s="148" t="s">
        <v>180</v>
      </c>
      <c r="S97" s="41" t="s">
        <v>185</v>
      </c>
    </row>
    <row r="98" spans="1:19" ht="31.5" customHeight="1" thickBot="1">
      <c r="A98" s="218" t="s">
        <v>164</v>
      </c>
      <c r="B98" s="219"/>
      <c r="C98" s="219"/>
      <c r="D98" s="219"/>
      <c r="E98" s="219"/>
      <c r="F98" s="219"/>
      <c r="G98" s="219"/>
      <c r="H98" s="219"/>
      <c r="I98" s="219"/>
      <c r="J98" s="219"/>
      <c r="K98" s="219"/>
      <c r="L98" s="220"/>
      <c r="M98" s="103">
        <f>SUM(M94:M97)</f>
        <v>15949.9155</v>
      </c>
      <c r="N98" s="104"/>
      <c r="O98" s="105"/>
      <c r="P98" s="105"/>
      <c r="Q98" s="105"/>
      <c r="R98" s="132"/>
      <c r="S98" s="133"/>
    </row>
    <row r="100" ht="16.5" thickBot="1"/>
    <row r="101" spans="1:13" ht="31.5" customHeight="1" thickBot="1">
      <c r="A101" s="218" t="s">
        <v>178</v>
      </c>
      <c r="B101" s="219"/>
      <c r="C101" s="219"/>
      <c r="D101" s="219"/>
      <c r="E101" s="219"/>
      <c r="F101" s="219"/>
      <c r="G101" s="219"/>
      <c r="H101" s="219"/>
      <c r="I101" s="219"/>
      <c r="J101" s="219"/>
      <c r="K101" s="219"/>
      <c r="L101" s="220"/>
      <c r="M101" s="103">
        <f>M98+M92+M85+M78+M67</f>
        <v>1596668.6204000001</v>
      </c>
    </row>
  </sheetData>
  <sheetProtection/>
  <mergeCells count="12">
    <mergeCell ref="A85:L85"/>
    <mergeCell ref="A92:L92"/>
    <mergeCell ref="A98:L98"/>
    <mergeCell ref="A67:L67"/>
    <mergeCell ref="A78:L78"/>
    <mergeCell ref="A101:L101"/>
    <mergeCell ref="B1:M1"/>
    <mergeCell ref="B2:Q2"/>
    <mergeCell ref="B3:Q3"/>
    <mergeCell ref="A4:M4"/>
    <mergeCell ref="N4:R4"/>
    <mergeCell ref="S4:S5"/>
  </mergeCells>
  <printOptions/>
  <pageMargins left="0.7" right="0.7" top="0.75" bottom="0.75" header="0.3" footer="0.3"/>
  <pageSetup orientation="portrait"/>
</worksheet>
</file>

<file path=xl/worksheets/sheet2.xml><?xml version="1.0" encoding="utf-8"?>
<worksheet xmlns="http://schemas.openxmlformats.org/spreadsheetml/2006/main" xmlns:r="http://schemas.openxmlformats.org/officeDocument/2006/relationships">
  <dimension ref="A1:U49"/>
  <sheetViews>
    <sheetView tabSelected="1" zoomScale="87" zoomScaleNormal="87" zoomScalePageLayoutView="0" workbookViewId="0" topLeftCell="A1">
      <selection activeCell="E35" sqref="E35"/>
    </sheetView>
  </sheetViews>
  <sheetFormatPr defaultColWidth="8.875" defaultRowHeight="15.75"/>
  <cols>
    <col min="1" max="3" width="8.875" style="117" customWidth="1"/>
    <col min="4" max="5" width="29.125" style="117" customWidth="1"/>
    <col min="6" max="6" width="8.875" style="117" customWidth="1"/>
    <col min="7" max="9" width="8.875" style="129" customWidth="1"/>
    <col min="10" max="10" width="10.125" style="117" customWidth="1"/>
    <col min="11" max="11" width="8.875" style="117" customWidth="1"/>
    <col min="12" max="12" width="9.625" style="117" bestFit="1" customWidth="1"/>
    <col min="13" max="13" width="10.625" style="117" customWidth="1"/>
    <col min="14" max="14" width="8.875" style="117" customWidth="1"/>
    <col min="15" max="15" width="14.625" style="117" customWidth="1"/>
    <col min="16" max="20" width="8.875" style="117" customWidth="1"/>
    <col min="21" max="21" width="31.375" style="127" customWidth="1"/>
    <col min="22" max="16384" width="8.875" style="117" customWidth="1"/>
  </cols>
  <sheetData>
    <row r="1" spans="1:21" ht="15.75">
      <c r="A1" s="47"/>
      <c r="B1" s="221" t="s">
        <v>0</v>
      </c>
      <c r="C1" s="221"/>
      <c r="D1" s="221"/>
      <c r="E1" s="221"/>
      <c r="F1" s="221"/>
      <c r="G1" s="221"/>
      <c r="H1" s="221"/>
      <c r="I1" s="221"/>
      <c r="J1" s="221"/>
      <c r="K1" s="221"/>
      <c r="L1" s="221"/>
      <c r="M1" s="221"/>
      <c r="N1" s="221"/>
      <c r="O1" s="221"/>
      <c r="P1" s="48"/>
      <c r="Q1" s="48"/>
      <c r="R1" s="48"/>
      <c r="S1" s="48"/>
      <c r="T1" s="47"/>
      <c r="U1" s="23"/>
    </row>
    <row r="2" spans="1:21" ht="15.75">
      <c r="A2" s="47"/>
      <c r="B2" s="222" t="s">
        <v>196</v>
      </c>
      <c r="C2" s="223"/>
      <c r="D2" s="224"/>
      <c r="E2" s="224"/>
      <c r="F2" s="224"/>
      <c r="G2" s="224"/>
      <c r="H2" s="224"/>
      <c r="I2" s="224"/>
      <c r="J2" s="224"/>
      <c r="K2" s="224"/>
      <c r="L2" s="224"/>
      <c r="M2" s="224"/>
      <c r="N2" s="224"/>
      <c r="O2" s="224"/>
      <c r="P2" s="224"/>
      <c r="Q2" s="224"/>
      <c r="R2" s="224"/>
      <c r="S2" s="225"/>
      <c r="T2" s="47"/>
      <c r="U2" s="23"/>
    </row>
    <row r="3" spans="1:21" ht="94.5" customHeight="1">
      <c r="A3" s="47"/>
      <c r="B3" s="211" t="s">
        <v>194</v>
      </c>
      <c r="C3" s="226"/>
      <c r="D3" s="212"/>
      <c r="E3" s="212"/>
      <c r="F3" s="212"/>
      <c r="G3" s="212"/>
      <c r="H3" s="212"/>
      <c r="I3" s="212"/>
      <c r="J3" s="212"/>
      <c r="K3" s="212"/>
      <c r="L3" s="212"/>
      <c r="M3" s="212"/>
      <c r="N3" s="212"/>
      <c r="O3" s="212"/>
      <c r="P3" s="212"/>
      <c r="Q3" s="212"/>
      <c r="R3" s="212"/>
      <c r="S3" s="212"/>
      <c r="T3" s="47"/>
      <c r="U3" s="23"/>
    </row>
    <row r="4" spans="1:21" ht="24">
      <c r="A4" s="213"/>
      <c r="B4" s="213"/>
      <c r="C4" s="213"/>
      <c r="D4" s="213"/>
      <c r="E4" s="213"/>
      <c r="F4" s="213"/>
      <c r="G4" s="213"/>
      <c r="H4" s="213"/>
      <c r="I4" s="213"/>
      <c r="J4" s="213"/>
      <c r="K4" s="213"/>
      <c r="L4" s="213"/>
      <c r="M4" s="213"/>
      <c r="N4" s="213"/>
      <c r="O4" s="213"/>
      <c r="P4" s="214" t="s">
        <v>13</v>
      </c>
      <c r="Q4" s="214"/>
      <c r="R4" s="214"/>
      <c r="S4" s="214"/>
      <c r="T4" s="215"/>
      <c r="U4" s="216" t="s">
        <v>24</v>
      </c>
    </row>
    <row r="5" spans="1:21" ht="66" thickBot="1">
      <c r="A5" s="109" t="s">
        <v>28</v>
      </c>
      <c r="B5" s="110" t="s">
        <v>197</v>
      </c>
      <c r="C5" s="110" t="s">
        <v>198</v>
      </c>
      <c r="D5" s="111" t="s">
        <v>172</v>
      </c>
      <c r="E5" s="111" t="s">
        <v>195</v>
      </c>
      <c r="F5" s="109" t="s">
        <v>17</v>
      </c>
      <c r="G5" s="109" t="s">
        <v>6</v>
      </c>
      <c r="H5" s="109" t="s">
        <v>5</v>
      </c>
      <c r="I5" s="109" t="s">
        <v>7</v>
      </c>
      <c r="J5" s="109" t="s">
        <v>1</v>
      </c>
      <c r="K5" s="109" t="s">
        <v>29</v>
      </c>
      <c r="L5" s="112" t="s">
        <v>18</v>
      </c>
      <c r="M5" s="109" t="s">
        <v>199</v>
      </c>
      <c r="N5" s="109" t="s">
        <v>20</v>
      </c>
      <c r="O5" s="109" t="s">
        <v>3</v>
      </c>
      <c r="P5" s="79" t="s">
        <v>10</v>
      </c>
      <c r="Q5" s="79" t="s">
        <v>11</v>
      </c>
      <c r="R5" s="79" t="s">
        <v>22</v>
      </c>
      <c r="S5" s="79" t="s">
        <v>12</v>
      </c>
      <c r="T5" s="135" t="s">
        <v>23</v>
      </c>
      <c r="U5" s="217"/>
    </row>
    <row r="6" spans="1:21" ht="31.5" customHeight="1" thickBot="1">
      <c r="A6" s="12" t="s">
        <v>200</v>
      </c>
      <c r="B6" s="176" t="s">
        <v>96</v>
      </c>
      <c r="C6" s="71" t="s">
        <v>202</v>
      </c>
      <c r="D6" s="9" t="s">
        <v>97</v>
      </c>
      <c r="E6" s="74" t="s">
        <v>203</v>
      </c>
      <c r="F6" s="67"/>
      <c r="G6" s="66" t="s">
        <v>33</v>
      </c>
      <c r="H6" s="66" t="s">
        <v>34</v>
      </c>
      <c r="I6" s="66" t="s">
        <v>201</v>
      </c>
      <c r="J6" s="177">
        <v>24000</v>
      </c>
      <c r="K6" s="45">
        <v>1</v>
      </c>
      <c r="L6" s="177">
        <v>24000</v>
      </c>
      <c r="M6" s="51" t="s">
        <v>69</v>
      </c>
      <c r="N6" s="51" t="s">
        <v>69</v>
      </c>
      <c r="O6" s="177">
        <v>24000</v>
      </c>
      <c r="P6" s="22"/>
      <c r="Q6" s="22"/>
      <c r="R6" s="22"/>
      <c r="S6" s="22"/>
      <c r="T6" s="131"/>
      <c r="U6" s="50"/>
    </row>
    <row r="7" spans="1:21" ht="31.5" customHeight="1" thickBot="1">
      <c r="A7" s="12" t="s">
        <v>200</v>
      </c>
      <c r="B7" s="176" t="s">
        <v>96</v>
      </c>
      <c r="C7" s="71" t="s">
        <v>202</v>
      </c>
      <c r="D7" s="74" t="s">
        <v>205</v>
      </c>
      <c r="E7" s="74" t="s">
        <v>204</v>
      </c>
      <c r="F7" s="67"/>
      <c r="G7" s="66" t="s">
        <v>33</v>
      </c>
      <c r="H7" s="66" t="s">
        <v>34</v>
      </c>
      <c r="I7" s="66" t="s">
        <v>69</v>
      </c>
      <c r="J7" s="51">
        <v>2400</v>
      </c>
      <c r="K7" s="45">
        <v>9</v>
      </c>
      <c r="L7" s="51">
        <f>J7*K7</f>
        <v>21600</v>
      </c>
      <c r="M7" s="51" t="s">
        <v>69</v>
      </c>
      <c r="N7" s="51" t="s">
        <v>69</v>
      </c>
      <c r="O7" s="82">
        <v>21600</v>
      </c>
      <c r="P7" s="22"/>
      <c r="Q7" s="22"/>
      <c r="R7" s="22"/>
      <c r="S7" s="22"/>
      <c r="T7" s="131"/>
      <c r="U7" s="50"/>
    </row>
    <row r="8" spans="1:21" ht="31.5" customHeight="1">
      <c r="A8" s="12" t="s">
        <v>200</v>
      </c>
      <c r="B8" s="176" t="s">
        <v>96</v>
      </c>
      <c r="C8" s="71" t="s">
        <v>202</v>
      </c>
      <c r="D8" s="9" t="s">
        <v>101</v>
      </c>
      <c r="E8" s="74" t="s">
        <v>233</v>
      </c>
      <c r="F8" s="67"/>
      <c r="G8" s="182" t="s">
        <v>69</v>
      </c>
      <c r="H8" s="183" t="s">
        <v>69</v>
      </c>
      <c r="I8" s="182" t="s">
        <v>69</v>
      </c>
      <c r="J8" s="177">
        <v>2500</v>
      </c>
      <c r="K8" s="14">
        <v>3</v>
      </c>
      <c r="L8" s="179">
        <f>J8*K8</f>
        <v>7500</v>
      </c>
      <c r="M8" s="179">
        <v>0</v>
      </c>
      <c r="N8" s="179">
        <v>0</v>
      </c>
      <c r="O8" s="180">
        <f>L8+M8+N8</f>
        <v>7500</v>
      </c>
      <c r="P8" s="22"/>
      <c r="Q8" s="22"/>
      <c r="R8" s="22"/>
      <c r="S8" s="22"/>
      <c r="T8" s="131"/>
      <c r="U8" s="50"/>
    </row>
    <row r="9" spans="1:21" ht="31.5" customHeight="1" thickBot="1">
      <c r="A9" s="12" t="s">
        <v>200</v>
      </c>
      <c r="B9" s="195" t="s">
        <v>103</v>
      </c>
      <c r="C9" s="71" t="s">
        <v>235</v>
      </c>
      <c r="D9" s="9" t="s">
        <v>104</v>
      </c>
      <c r="E9" s="74" t="s">
        <v>234</v>
      </c>
      <c r="F9" s="67"/>
      <c r="G9" s="182" t="s">
        <v>33</v>
      </c>
      <c r="H9" s="183" t="s">
        <v>49</v>
      </c>
      <c r="I9" s="182">
        <v>10</v>
      </c>
      <c r="J9" s="177">
        <v>100</v>
      </c>
      <c r="K9" s="14">
        <v>5</v>
      </c>
      <c r="L9" s="179">
        <f aca="true" t="shared" si="0" ref="L9:L28">J9*K9</f>
        <v>500</v>
      </c>
      <c r="M9" s="186">
        <v>50</v>
      </c>
      <c r="N9" s="187">
        <v>20</v>
      </c>
      <c r="O9" s="180">
        <f aca="true" t="shared" si="1" ref="O9:O25">L9+M9+N9</f>
        <v>570</v>
      </c>
      <c r="P9" s="22"/>
      <c r="Q9" s="22"/>
      <c r="R9" s="22"/>
      <c r="S9" s="22"/>
      <c r="T9" s="131"/>
      <c r="U9" s="50"/>
    </row>
    <row r="10" spans="1:21" ht="31.5" customHeight="1" thickBot="1">
      <c r="A10" s="12" t="s">
        <v>200</v>
      </c>
      <c r="B10" s="176" t="s">
        <v>96</v>
      </c>
      <c r="C10" s="71" t="s">
        <v>235</v>
      </c>
      <c r="D10" s="9" t="s">
        <v>107</v>
      </c>
      <c r="E10" s="74" t="s">
        <v>228</v>
      </c>
      <c r="F10" s="67"/>
      <c r="G10" s="182" t="s">
        <v>42</v>
      </c>
      <c r="H10" s="183" t="s">
        <v>49</v>
      </c>
      <c r="I10" s="182">
        <v>10</v>
      </c>
      <c r="J10" s="177">
        <v>250</v>
      </c>
      <c r="K10" s="14">
        <v>5</v>
      </c>
      <c r="L10" s="179">
        <f t="shared" si="0"/>
        <v>1250</v>
      </c>
      <c r="M10" s="186">
        <f>L10*0.1</f>
        <v>125</v>
      </c>
      <c r="N10" s="179">
        <v>0</v>
      </c>
      <c r="O10" s="180">
        <f t="shared" si="1"/>
        <v>1375</v>
      </c>
      <c r="P10" s="22"/>
      <c r="Q10" s="22"/>
      <c r="R10" s="22"/>
      <c r="S10" s="22"/>
      <c r="T10" s="131"/>
      <c r="U10" s="50"/>
    </row>
    <row r="11" spans="1:21" ht="31.5" customHeight="1" thickBot="1">
      <c r="A11" s="12" t="s">
        <v>200</v>
      </c>
      <c r="B11" s="176" t="s">
        <v>96</v>
      </c>
      <c r="C11" s="71" t="s">
        <v>236</v>
      </c>
      <c r="D11" s="9" t="s">
        <v>244</v>
      </c>
      <c r="E11" s="74" t="s">
        <v>245</v>
      </c>
      <c r="F11" s="67"/>
      <c r="G11" s="182" t="s">
        <v>33</v>
      </c>
      <c r="H11" s="183" t="s">
        <v>34</v>
      </c>
      <c r="I11" s="182">
        <v>5</v>
      </c>
      <c r="J11" s="177"/>
      <c r="K11" s="14"/>
      <c r="L11" s="179"/>
      <c r="M11" s="187"/>
      <c r="N11" s="179"/>
      <c r="O11" s="180"/>
      <c r="P11" s="22"/>
      <c r="Q11" s="22"/>
      <c r="R11" s="22"/>
      <c r="S11" s="22"/>
      <c r="T11" s="131"/>
      <c r="U11" s="50"/>
    </row>
    <row r="12" spans="1:21" ht="31.5" customHeight="1">
      <c r="A12" s="12" t="s">
        <v>200</v>
      </c>
      <c r="B12" s="176" t="s">
        <v>96</v>
      </c>
      <c r="C12" s="71" t="s">
        <v>236</v>
      </c>
      <c r="D12" s="206" t="s">
        <v>109</v>
      </c>
      <c r="E12" s="74" t="s">
        <v>222</v>
      </c>
      <c r="F12" s="67"/>
      <c r="G12" s="182" t="s">
        <v>33</v>
      </c>
      <c r="H12" s="183" t="s">
        <v>49</v>
      </c>
      <c r="I12" s="182">
        <v>5</v>
      </c>
      <c r="J12" s="177">
        <v>169</v>
      </c>
      <c r="K12" s="178">
        <v>10</v>
      </c>
      <c r="L12" s="179">
        <f t="shared" si="0"/>
        <v>1690</v>
      </c>
      <c r="M12" s="179">
        <v>0</v>
      </c>
      <c r="N12" s="179">
        <v>0</v>
      </c>
      <c r="O12" s="180">
        <f t="shared" si="1"/>
        <v>1690</v>
      </c>
      <c r="P12" s="22"/>
      <c r="Q12" s="22"/>
      <c r="R12" s="22"/>
      <c r="S12" s="22"/>
      <c r="T12" s="131"/>
      <c r="U12" s="50"/>
    </row>
    <row r="13" spans="1:21" ht="31.5" customHeight="1" thickBot="1">
      <c r="A13" s="12" t="s">
        <v>200</v>
      </c>
      <c r="B13" s="195" t="s">
        <v>103</v>
      </c>
      <c r="C13" s="71" t="s">
        <v>236</v>
      </c>
      <c r="D13" s="206" t="s">
        <v>111</v>
      </c>
      <c r="E13" s="74" t="s">
        <v>232</v>
      </c>
      <c r="F13" s="67"/>
      <c r="G13" s="182" t="s">
        <v>33</v>
      </c>
      <c r="H13" s="183" t="s">
        <v>49</v>
      </c>
      <c r="I13" s="182">
        <v>5</v>
      </c>
      <c r="J13" s="177">
        <v>29.95</v>
      </c>
      <c r="K13" s="178">
        <v>10</v>
      </c>
      <c r="L13" s="179">
        <f t="shared" si="0"/>
        <v>299.5</v>
      </c>
      <c r="M13" s="179">
        <v>0</v>
      </c>
      <c r="N13" s="179">
        <v>0</v>
      </c>
      <c r="O13" s="180">
        <f t="shared" si="1"/>
        <v>299.5</v>
      </c>
      <c r="P13" s="22"/>
      <c r="Q13" s="22"/>
      <c r="R13" s="22"/>
      <c r="S13" s="22"/>
      <c r="T13" s="131"/>
      <c r="U13" s="50"/>
    </row>
    <row r="14" spans="1:21" ht="31.5" customHeight="1" thickBot="1">
      <c r="A14" s="12" t="s">
        <v>200</v>
      </c>
      <c r="B14" s="176" t="s">
        <v>96</v>
      </c>
      <c r="C14" s="71" t="s">
        <v>236</v>
      </c>
      <c r="D14" s="206" t="s">
        <v>113</v>
      </c>
      <c r="E14" s="74" t="s">
        <v>230</v>
      </c>
      <c r="F14" s="67"/>
      <c r="G14" s="182" t="s">
        <v>33</v>
      </c>
      <c r="H14" s="183" t="s">
        <v>49</v>
      </c>
      <c r="I14" s="182">
        <v>1</v>
      </c>
      <c r="J14" s="177">
        <v>60</v>
      </c>
      <c r="K14" s="178">
        <v>60</v>
      </c>
      <c r="L14" s="179">
        <f t="shared" si="0"/>
        <v>3600</v>
      </c>
      <c r="M14" s="179">
        <v>0</v>
      </c>
      <c r="N14" s="179">
        <v>0</v>
      </c>
      <c r="O14" s="180">
        <f t="shared" si="1"/>
        <v>3600</v>
      </c>
      <c r="P14" s="22"/>
      <c r="Q14" s="22"/>
      <c r="R14" s="22"/>
      <c r="S14" s="22"/>
      <c r="T14" s="131"/>
      <c r="U14" s="50"/>
    </row>
    <row r="15" spans="1:21" ht="31.5" customHeight="1" thickBot="1">
      <c r="A15" s="12" t="s">
        <v>200</v>
      </c>
      <c r="B15" s="176" t="s">
        <v>96</v>
      </c>
      <c r="C15" s="71" t="s">
        <v>236</v>
      </c>
      <c r="D15" s="206" t="s">
        <v>115</v>
      </c>
      <c r="E15" s="74" t="s">
        <v>231</v>
      </c>
      <c r="F15" s="67"/>
      <c r="G15" s="182" t="s">
        <v>33</v>
      </c>
      <c r="H15" s="183" t="s">
        <v>49</v>
      </c>
      <c r="I15" s="182">
        <v>1</v>
      </c>
      <c r="J15" s="177">
        <v>20</v>
      </c>
      <c r="K15" s="178">
        <v>20</v>
      </c>
      <c r="L15" s="179">
        <f t="shared" si="0"/>
        <v>400</v>
      </c>
      <c r="M15" s="179">
        <v>0</v>
      </c>
      <c r="N15" s="179">
        <v>0</v>
      </c>
      <c r="O15" s="180">
        <f t="shared" si="1"/>
        <v>400</v>
      </c>
      <c r="P15" s="22"/>
      <c r="Q15" s="22"/>
      <c r="R15" s="22"/>
      <c r="S15" s="22"/>
      <c r="T15" s="131"/>
      <c r="U15" s="50"/>
    </row>
    <row r="16" spans="1:21" ht="31.5" customHeight="1" thickBot="1">
      <c r="A16" s="12" t="s">
        <v>200</v>
      </c>
      <c r="B16" s="176" t="s">
        <v>96</v>
      </c>
      <c r="C16" s="71" t="s">
        <v>202</v>
      </c>
      <c r="D16" s="172" t="s">
        <v>214</v>
      </c>
      <c r="E16" s="74" t="s">
        <v>223</v>
      </c>
      <c r="F16" s="67"/>
      <c r="G16" s="182" t="s">
        <v>33</v>
      </c>
      <c r="H16" s="101" t="s">
        <v>69</v>
      </c>
      <c r="I16" s="101" t="s">
        <v>69</v>
      </c>
      <c r="J16" s="177">
        <v>600</v>
      </c>
      <c r="K16" s="178">
        <v>1</v>
      </c>
      <c r="L16" s="179">
        <f t="shared" si="0"/>
        <v>600</v>
      </c>
      <c r="M16" s="179">
        <v>0</v>
      </c>
      <c r="N16" s="179">
        <v>0</v>
      </c>
      <c r="O16" s="180">
        <f t="shared" si="1"/>
        <v>600</v>
      </c>
      <c r="P16" s="22"/>
      <c r="Q16" s="22"/>
      <c r="R16" s="22"/>
      <c r="S16" s="22"/>
      <c r="T16" s="131"/>
      <c r="U16" s="50"/>
    </row>
    <row r="17" spans="1:21" ht="31.5" customHeight="1" thickBot="1">
      <c r="A17" s="12" t="s">
        <v>200</v>
      </c>
      <c r="B17" s="176" t="s">
        <v>96</v>
      </c>
      <c r="C17" s="71" t="s">
        <v>202</v>
      </c>
      <c r="D17" s="172" t="s">
        <v>117</v>
      </c>
      <c r="E17" s="74" t="s">
        <v>215</v>
      </c>
      <c r="F17" s="67"/>
      <c r="G17" s="184" t="s">
        <v>33</v>
      </c>
      <c r="H17" s="101" t="s">
        <v>69</v>
      </c>
      <c r="I17" s="101" t="s">
        <v>69</v>
      </c>
      <c r="J17" s="191">
        <v>150</v>
      </c>
      <c r="K17" s="192">
        <v>3</v>
      </c>
      <c r="L17" s="193">
        <f t="shared" si="0"/>
        <v>450</v>
      </c>
      <c r="M17" s="193">
        <v>0</v>
      </c>
      <c r="N17" s="193">
        <v>0</v>
      </c>
      <c r="O17" s="194">
        <f t="shared" si="1"/>
        <v>450</v>
      </c>
      <c r="P17" s="22"/>
      <c r="Q17" s="22"/>
      <c r="R17" s="22"/>
      <c r="S17" s="22"/>
      <c r="T17" s="131"/>
      <c r="U17" s="50"/>
    </row>
    <row r="18" spans="1:21" ht="31.5" customHeight="1" thickBot="1">
      <c r="A18" s="12" t="s">
        <v>200</v>
      </c>
      <c r="B18" s="176" t="s">
        <v>96</v>
      </c>
      <c r="C18" s="71" t="s">
        <v>202</v>
      </c>
      <c r="D18" s="172" t="s">
        <v>120</v>
      </c>
      <c r="E18" s="74" t="s">
        <v>216</v>
      </c>
      <c r="F18" s="67"/>
      <c r="G18" s="184" t="s">
        <v>33</v>
      </c>
      <c r="H18" s="101" t="s">
        <v>69</v>
      </c>
      <c r="I18" s="101" t="s">
        <v>69</v>
      </c>
      <c r="J18" s="177">
        <v>6000</v>
      </c>
      <c r="K18" s="178">
        <v>1</v>
      </c>
      <c r="L18" s="179">
        <f t="shared" si="0"/>
        <v>6000</v>
      </c>
      <c r="M18" s="179">
        <v>0</v>
      </c>
      <c r="N18" s="179">
        <v>0</v>
      </c>
      <c r="O18" s="180">
        <f t="shared" si="1"/>
        <v>6000</v>
      </c>
      <c r="P18" s="22"/>
      <c r="Q18" s="22"/>
      <c r="R18" s="22"/>
      <c r="S18" s="22"/>
      <c r="T18" s="131"/>
      <c r="U18" s="50"/>
    </row>
    <row r="19" spans="1:21" ht="31.5" customHeight="1" thickBot="1">
      <c r="A19" s="12" t="s">
        <v>200</v>
      </c>
      <c r="B19" s="176" t="s">
        <v>96</v>
      </c>
      <c r="C19" s="71" t="s">
        <v>202</v>
      </c>
      <c r="D19" s="172" t="s">
        <v>246</v>
      </c>
      <c r="E19" s="74" t="s">
        <v>247</v>
      </c>
      <c r="F19" s="67"/>
      <c r="G19" s="184" t="s">
        <v>33</v>
      </c>
      <c r="H19" s="101" t="s">
        <v>49</v>
      </c>
      <c r="I19" s="101" t="s">
        <v>69</v>
      </c>
      <c r="J19" s="177">
        <v>75</v>
      </c>
      <c r="K19" s="178">
        <v>84</v>
      </c>
      <c r="L19" s="179">
        <f t="shared" si="0"/>
        <v>6300</v>
      </c>
      <c r="M19" s="179">
        <v>0</v>
      </c>
      <c r="N19" s="179">
        <v>0</v>
      </c>
      <c r="O19" s="180">
        <f>L19+M19+N19</f>
        <v>6300</v>
      </c>
      <c r="P19" s="22"/>
      <c r="Q19" s="22"/>
      <c r="R19" s="22"/>
      <c r="S19" s="22"/>
      <c r="T19" s="131"/>
      <c r="U19" s="50"/>
    </row>
    <row r="20" spans="1:21" ht="31.5" customHeight="1">
      <c r="A20" s="12" t="s">
        <v>200</v>
      </c>
      <c r="B20" s="176" t="s">
        <v>96</v>
      </c>
      <c r="C20" s="71" t="s">
        <v>202</v>
      </c>
      <c r="D20" s="172" t="s">
        <v>121</v>
      </c>
      <c r="E20" s="74" t="s">
        <v>229</v>
      </c>
      <c r="F20" s="67"/>
      <c r="G20" s="184" t="s">
        <v>33</v>
      </c>
      <c r="H20" s="101" t="s">
        <v>69</v>
      </c>
      <c r="I20" s="101" t="s">
        <v>69</v>
      </c>
      <c r="J20" s="177">
        <v>400</v>
      </c>
      <c r="K20" s="178">
        <v>1</v>
      </c>
      <c r="L20" s="179">
        <f t="shared" si="0"/>
        <v>400</v>
      </c>
      <c r="M20" s="6">
        <v>0</v>
      </c>
      <c r="N20" s="179">
        <v>0</v>
      </c>
      <c r="O20" s="180">
        <f t="shared" si="1"/>
        <v>400</v>
      </c>
      <c r="P20" s="22"/>
      <c r="Q20" s="22"/>
      <c r="R20" s="22"/>
      <c r="S20" s="22"/>
      <c r="T20" s="131"/>
      <c r="U20" s="50"/>
    </row>
    <row r="21" spans="1:21" ht="31.5" customHeight="1" thickBot="1">
      <c r="A21" s="12" t="s">
        <v>200</v>
      </c>
      <c r="B21" s="195" t="s">
        <v>103</v>
      </c>
      <c r="C21" s="71" t="s">
        <v>202</v>
      </c>
      <c r="D21" s="196" t="s">
        <v>123</v>
      </c>
      <c r="E21" s="74" t="s">
        <v>217</v>
      </c>
      <c r="F21" s="67"/>
      <c r="G21" s="182" t="s">
        <v>33</v>
      </c>
      <c r="H21" s="183" t="s">
        <v>49</v>
      </c>
      <c r="I21" s="185">
        <v>5</v>
      </c>
      <c r="J21" s="188">
        <v>39.99</v>
      </c>
      <c r="K21" s="189">
        <v>3</v>
      </c>
      <c r="L21" s="179">
        <f t="shared" si="0"/>
        <v>119.97</v>
      </c>
      <c r="M21" s="186">
        <f>L21*0.2</f>
        <v>23.994</v>
      </c>
      <c r="N21" s="190">
        <v>0</v>
      </c>
      <c r="O21" s="180">
        <f t="shared" si="1"/>
        <v>143.964</v>
      </c>
      <c r="P21" s="22"/>
      <c r="Q21" s="22"/>
      <c r="R21" s="22"/>
      <c r="S21" s="22"/>
      <c r="T21" s="131"/>
      <c r="U21" s="50"/>
    </row>
    <row r="22" spans="1:21" ht="31.5" customHeight="1">
      <c r="A22" s="12" t="s">
        <v>200</v>
      </c>
      <c r="B22" s="202" t="s">
        <v>96</v>
      </c>
      <c r="C22" s="71" t="s">
        <v>202</v>
      </c>
      <c r="D22" s="181" t="s">
        <v>125</v>
      </c>
      <c r="E22" s="74" t="s">
        <v>218</v>
      </c>
      <c r="F22" s="67"/>
      <c r="G22" s="182" t="s">
        <v>33</v>
      </c>
      <c r="H22" s="101" t="s">
        <v>69</v>
      </c>
      <c r="I22" s="101" t="s">
        <v>69</v>
      </c>
      <c r="J22" s="188">
        <v>3000</v>
      </c>
      <c r="K22" s="189">
        <v>1</v>
      </c>
      <c r="L22" s="179">
        <f t="shared" si="0"/>
        <v>3000</v>
      </c>
      <c r="M22" s="6">
        <v>0</v>
      </c>
      <c r="N22" s="6">
        <v>0</v>
      </c>
      <c r="O22" s="180">
        <f t="shared" si="1"/>
        <v>3000</v>
      </c>
      <c r="P22" s="22"/>
      <c r="Q22" s="22"/>
      <c r="R22" s="22"/>
      <c r="S22" s="22"/>
      <c r="T22" s="131"/>
      <c r="U22" s="50"/>
    </row>
    <row r="23" spans="1:21" ht="31.5" customHeight="1">
      <c r="A23" s="12" t="s">
        <v>200</v>
      </c>
      <c r="B23" s="203" t="s">
        <v>96</v>
      </c>
      <c r="C23" s="201" t="s">
        <v>202</v>
      </c>
      <c r="D23" s="181" t="s">
        <v>126</v>
      </c>
      <c r="E23" s="74" t="s">
        <v>219</v>
      </c>
      <c r="F23" s="67"/>
      <c r="G23" s="182" t="s">
        <v>33</v>
      </c>
      <c r="H23" s="183" t="s">
        <v>34</v>
      </c>
      <c r="I23" s="182">
        <v>5</v>
      </c>
      <c r="J23" s="188">
        <v>750</v>
      </c>
      <c r="K23" s="189">
        <v>1</v>
      </c>
      <c r="L23" s="179">
        <f t="shared" si="0"/>
        <v>750</v>
      </c>
      <c r="M23" s="190">
        <v>0</v>
      </c>
      <c r="N23" s="190">
        <v>0</v>
      </c>
      <c r="O23" s="180">
        <f t="shared" si="1"/>
        <v>750</v>
      </c>
      <c r="P23" s="22"/>
      <c r="Q23" s="22"/>
      <c r="R23" s="22"/>
      <c r="S23" s="22"/>
      <c r="T23" s="131"/>
      <c r="U23" s="50"/>
    </row>
    <row r="24" spans="1:21" ht="31.5" customHeight="1">
      <c r="A24" s="12" t="s">
        <v>200</v>
      </c>
      <c r="B24" s="204" t="s">
        <v>46</v>
      </c>
      <c r="C24" s="201" t="s">
        <v>236</v>
      </c>
      <c r="D24" s="181" t="s">
        <v>221</v>
      </c>
      <c r="E24" s="74" t="s">
        <v>220</v>
      </c>
      <c r="F24" s="67"/>
      <c r="G24" s="182" t="s">
        <v>33</v>
      </c>
      <c r="H24" s="183" t="s">
        <v>49</v>
      </c>
      <c r="I24" s="182">
        <v>1</v>
      </c>
      <c r="J24" s="188">
        <v>19.99</v>
      </c>
      <c r="K24" s="189">
        <v>2100</v>
      </c>
      <c r="L24" s="179">
        <f t="shared" si="0"/>
        <v>41979</v>
      </c>
      <c r="M24" s="190">
        <v>0</v>
      </c>
      <c r="N24" s="190">
        <v>0</v>
      </c>
      <c r="O24" s="180">
        <f t="shared" si="1"/>
        <v>41979</v>
      </c>
      <c r="P24" s="22"/>
      <c r="Q24" s="22"/>
      <c r="R24" s="22"/>
      <c r="S24" s="22"/>
      <c r="T24" s="131"/>
      <c r="U24" s="50"/>
    </row>
    <row r="25" spans="1:21" ht="31.5" customHeight="1">
      <c r="A25" s="12" t="s">
        <v>200</v>
      </c>
      <c r="B25" s="204" t="s">
        <v>103</v>
      </c>
      <c r="C25" s="201" t="s">
        <v>202</v>
      </c>
      <c r="D25" s="181" t="s">
        <v>238</v>
      </c>
      <c r="E25" s="74" t="s">
        <v>239</v>
      </c>
      <c r="F25" s="67"/>
      <c r="G25" s="101" t="s">
        <v>33</v>
      </c>
      <c r="H25" s="101" t="s">
        <v>49</v>
      </c>
      <c r="I25" s="101" t="s">
        <v>69</v>
      </c>
      <c r="J25" s="42">
        <v>7300</v>
      </c>
      <c r="K25" s="101">
        <v>9</v>
      </c>
      <c r="L25" s="197">
        <f t="shared" si="0"/>
        <v>65700</v>
      </c>
      <c r="M25" s="199">
        <v>0</v>
      </c>
      <c r="N25" s="199">
        <v>0</v>
      </c>
      <c r="O25" s="200">
        <f t="shared" si="1"/>
        <v>65700</v>
      </c>
      <c r="P25" s="22"/>
      <c r="Q25" s="22"/>
      <c r="R25" s="22"/>
      <c r="S25" s="22"/>
      <c r="T25" s="131"/>
      <c r="U25" s="50"/>
    </row>
    <row r="26" spans="1:21" ht="31.5" customHeight="1">
      <c r="A26" s="12" t="s">
        <v>200</v>
      </c>
      <c r="B26" s="205" t="s">
        <v>96</v>
      </c>
      <c r="C26" s="201" t="s">
        <v>235</v>
      </c>
      <c r="D26" s="181" t="s">
        <v>242</v>
      </c>
      <c r="E26" s="74" t="s">
        <v>241</v>
      </c>
      <c r="F26" s="67"/>
      <c r="G26" s="101" t="s">
        <v>33</v>
      </c>
      <c r="H26" s="101" t="s">
        <v>49</v>
      </c>
      <c r="I26" s="101">
        <v>5</v>
      </c>
      <c r="J26" s="42">
        <v>189.66</v>
      </c>
      <c r="K26" s="101">
        <v>1</v>
      </c>
      <c r="L26" s="179">
        <f t="shared" si="0"/>
        <v>189.66</v>
      </c>
      <c r="M26" s="190">
        <f>J26*0.09</f>
        <v>17.069399999999998</v>
      </c>
      <c r="N26" s="199">
        <v>0</v>
      </c>
      <c r="O26" s="200">
        <f>L26+M26+N26</f>
        <v>206.7294</v>
      </c>
      <c r="P26" s="22"/>
      <c r="Q26" s="22"/>
      <c r="R26" s="22"/>
      <c r="S26" s="22"/>
      <c r="T26" s="131"/>
      <c r="U26" s="50"/>
    </row>
    <row r="27" spans="1:21" ht="31.5" customHeight="1">
      <c r="A27" s="12" t="s">
        <v>200</v>
      </c>
      <c r="B27" s="204" t="s">
        <v>103</v>
      </c>
      <c r="C27" s="201" t="s">
        <v>235</v>
      </c>
      <c r="D27" s="198" t="s">
        <v>240</v>
      </c>
      <c r="E27" s="74" t="s">
        <v>243</v>
      </c>
      <c r="F27" s="67"/>
      <c r="G27" s="101" t="s">
        <v>33</v>
      </c>
      <c r="H27" s="101" t="s">
        <v>34</v>
      </c>
      <c r="I27" s="101">
        <v>5</v>
      </c>
      <c r="J27" s="42">
        <v>1299.99</v>
      </c>
      <c r="K27" s="101">
        <v>26</v>
      </c>
      <c r="L27" s="179">
        <f t="shared" si="0"/>
        <v>33799.74</v>
      </c>
      <c r="M27" s="190">
        <f>J27*0.09</f>
        <v>116.9991</v>
      </c>
      <c r="N27" s="199">
        <v>0</v>
      </c>
      <c r="O27" s="200">
        <f>L27+M27+N27</f>
        <v>33916.7391</v>
      </c>
      <c r="P27" s="22"/>
      <c r="Q27" s="22"/>
      <c r="R27" s="22"/>
      <c r="S27" s="22"/>
      <c r="T27" s="131"/>
      <c r="U27" s="50"/>
    </row>
    <row r="28" spans="1:21" ht="31.5" customHeight="1">
      <c r="A28" s="12" t="s">
        <v>200</v>
      </c>
      <c r="B28" s="204" t="s">
        <v>96</v>
      </c>
      <c r="C28" s="201" t="s">
        <v>202</v>
      </c>
      <c r="D28" s="198" t="s">
        <v>249</v>
      </c>
      <c r="E28" s="74" t="s">
        <v>248</v>
      </c>
      <c r="F28" s="67"/>
      <c r="G28" s="101" t="s">
        <v>33</v>
      </c>
      <c r="H28" s="101" t="s">
        <v>49</v>
      </c>
      <c r="I28" s="101" t="s">
        <v>69</v>
      </c>
      <c r="J28" s="42">
        <v>75</v>
      </c>
      <c r="K28" s="101">
        <v>70</v>
      </c>
      <c r="L28" s="179">
        <f t="shared" si="0"/>
        <v>5250</v>
      </c>
      <c r="M28" s="199">
        <v>0</v>
      </c>
      <c r="N28" s="199">
        <v>0</v>
      </c>
      <c r="O28" s="200">
        <f>L28+M28+N28</f>
        <v>5250</v>
      </c>
      <c r="P28" s="22"/>
      <c r="Q28" s="22"/>
      <c r="R28" s="22"/>
      <c r="S28" s="22"/>
      <c r="T28" s="131"/>
      <c r="U28" s="50"/>
    </row>
    <row r="29" spans="1:21" ht="31.5" customHeight="1">
      <c r="A29" s="45"/>
      <c r="B29" s="71"/>
      <c r="C29" s="71"/>
      <c r="D29" s="50"/>
      <c r="E29" s="74"/>
      <c r="F29" s="67"/>
      <c r="G29" s="66"/>
      <c r="H29" s="66"/>
      <c r="I29" s="45"/>
      <c r="J29" s="51"/>
      <c r="K29" s="66"/>
      <c r="L29" s="51"/>
      <c r="M29" s="51"/>
      <c r="N29" s="51"/>
      <c r="O29" s="75"/>
      <c r="P29" s="49"/>
      <c r="Q29" s="49"/>
      <c r="R29" s="49"/>
      <c r="S29" s="49"/>
      <c r="T29" s="130"/>
      <c r="U29" s="50"/>
    </row>
    <row r="30" spans="1:21" ht="31.5" customHeight="1">
      <c r="A30" s="7" t="s">
        <v>200</v>
      </c>
      <c r="B30" s="71" t="s">
        <v>212</v>
      </c>
      <c r="C30" s="71" t="s">
        <v>211</v>
      </c>
      <c r="D30" s="117" t="s">
        <v>237</v>
      </c>
      <c r="E30" s="50" t="s">
        <v>213</v>
      </c>
      <c r="F30" s="67"/>
      <c r="G30" s="66"/>
      <c r="H30" s="66"/>
      <c r="I30" s="45"/>
      <c r="J30" s="51"/>
      <c r="K30" s="66"/>
      <c r="L30" s="51"/>
      <c r="M30" s="51"/>
      <c r="N30" s="51"/>
      <c r="O30" s="75"/>
      <c r="P30" s="49"/>
      <c r="Q30" s="49"/>
      <c r="R30" s="49"/>
      <c r="S30" s="49"/>
      <c r="T30" s="130"/>
      <c r="U30" s="50"/>
    </row>
    <row r="31" spans="1:21" ht="31.5" customHeight="1">
      <c r="A31" s="45"/>
      <c r="B31" s="71"/>
      <c r="C31" s="71"/>
      <c r="D31" s="50"/>
      <c r="E31" s="74"/>
      <c r="F31" s="67"/>
      <c r="G31" s="66"/>
      <c r="H31" s="66"/>
      <c r="I31" s="45"/>
      <c r="J31" s="51"/>
      <c r="K31" s="66"/>
      <c r="L31" s="51"/>
      <c r="M31" s="51"/>
      <c r="N31" s="51"/>
      <c r="O31" s="75"/>
      <c r="P31" s="49"/>
      <c r="Q31" s="49"/>
      <c r="R31" s="49"/>
      <c r="S31" s="49"/>
      <c r="T31" s="130"/>
      <c r="U31" s="50"/>
    </row>
    <row r="32" spans="1:21" ht="31.5" customHeight="1">
      <c r="A32" s="7" t="s">
        <v>200</v>
      </c>
      <c r="B32" s="99" t="s">
        <v>46</v>
      </c>
      <c r="C32" s="71" t="s">
        <v>23</v>
      </c>
      <c r="D32" s="172" t="s">
        <v>159</v>
      </c>
      <c r="E32" s="74" t="s">
        <v>208</v>
      </c>
      <c r="F32" s="67"/>
      <c r="G32" s="101" t="s">
        <v>69</v>
      </c>
      <c r="H32" s="101" t="s">
        <v>69</v>
      </c>
      <c r="I32" s="101" t="s">
        <v>69</v>
      </c>
      <c r="J32" s="177">
        <v>5000</v>
      </c>
      <c r="K32" s="178">
        <v>2</v>
      </c>
      <c r="L32" s="179">
        <f>J32*K32</f>
        <v>10000</v>
      </c>
      <c r="M32" s="51"/>
      <c r="N32" s="51"/>
      <c r="O32" s="180">
        <f>L32+M32+N32</f>
        <v>10000</v>
      </c>
      <c r="P32" s="49"/>
      <c r="Q32" s="49"/>
      <c r="R32" s="49"/>
      <c r="S32" s="49"/>
      <c r="T32" s="131"/>
      <c r="U32" s="50"/>
    </row>
    <row r="33" spans="1:21" ht="31.5" customHeight="1">
      <c r="A33" s="7" t="s">
        <v>200</v>
      </c>
      <c r="B33" s="99" t="s">
        <v>46</v>
      </c>
      <c r="C33" s="71" t="s">
        <v>23</v>
      </c>
      <c r="D33" s="172" t="s">
        <v>160</v>
      </c>
      <c r="E33" s="74" t="s">
        <v>209</v>
      </c>
      <c r="F33" s="67"/>
      <c r="G33" s="101" t="s">
        <v>69</v>
      </c>
      <c r="H33" s="101" t="s">
        <v>69</v>
      </c>
      <c r="I33" s="101" t="s">
        <v>69</v>
      </c>
      <c r="J33" s="177">
        <v>3000</v>
      </c>
      <c r="K33" s="178">
        <v>1</v>
      </c>
      <c r="L33" s="179">
        <f>J33*K33</f>
        <v>3000</v>
      </c>
      <c r="M33" s="51"/>
      <c r="N33" s="51"/>
      <c r="O33" s="180">
        <f>L33+M33+N33</f>
        <v>3000</v>
      </c>
      <c r="P33" s="49"/>
      <c r="Q33" s="49"/>
      <c r="R33" s="49"/>
      <c r="S33" s="49"/>
      <c r="T33" s="131"/>
      <c r="U33" s="50"/>
    </row>
    <row r="34" spans="1:21" ht="31.5" customHeight="1">
      <c r="A34" s="7" t="s">
        <v>200</v>
      </c>
      <c r="B34" s="99" t="s">
        <v>46</v>
      </c>
      <c r="C34" s="71" t="s">
        <v>23</v>
      </c>
      <c r="D34" s="172" t="s">
        <v>161</v>
      </c>
      <c r="E34" s="74" t="s">
        <v>250</v>
      </c>
      <c r="F34" s="67"/>
      <c r="G34" s="101" t="s">
        <v>69</v>
      </c>
      <c r="H34" s="101" t="s">
        <v>69</v>
      </c>
      <c r="I34" s="101" t="s">
        <v>69</v>
      </c>
      <c r="J34" s="177">
        <v>243</v>
      </c>
      <c r="K34" s="178">
        <v>40</v>
      </c>
      <c r="L34" s="179">
        <f>J34*K34</f>
        <v>9720</v>
      </c>
      <c r="M34" s="51"/>
      <c r="N34" s="51"/>
      <c r="O34" s="180">
        <f>L34+M34+N34</f>
        <v>9720</v>
      </c>
      <c r="P34" s="49"/>
      <c r="Q34" s="49"/>
      <c r="R34" s="49"/>
      <c r="S34" s="49"/>
      <c r="T34" s="131"/>
      <c r="U34" s="50"/>
    </row>
    <row r="35" spans="1:21" ht="31.5" customHeight="1">
      <c r="A35" s="7" t="s">
        <v>200</v>
      </c>
      <c r="B35" s="99" t="s">
        <v>46</v>
      </c>
      <c r="C35" s="71" t="s">
        <v>23</v>
      </c>
      <c r="D35" s="172" t="s">
        <v>162</v>
      </c>
      <c r="E35" s="74" t="s">
        <v>207</v>
      </c>
      <c r="F35" s="67"/>
      <c r="G35" s="101" t="s">
        <v>69</v>
      </c>
      <c r="H35" s="101" t="s">
        <v>69</v>
      </c>
      <c r="I35" s="101" t="s">
        <v>69</v>
      </c>
      <c r="J35" s="177">
        <v>3999</v>
      </c>
      <c r="K35" s="178">
        <v>8</v>
      </c>
      <c r="L35" s="179">
        <f>J35*K35</f>
        <v>31992</v>
      </c>
      <c r="M35" s="51"/>
      <c r="N35" s="51"/>
      <c r="O35" s="180">
        <f>L35+M35+N35</f>
        <v>31992</v>
      </c>
      <c r="P35" s="49"/>
      <c r="Q35" s="49"/>
      <c r="R35" s="49"/>
      <c r="S35" s="49"/>
      <c r="T35" s="131"/>
      <c r="U35" s="50"/>
    </row>
    <row r="36" spans="1:21" ht="31.5" customHeight="1">
      <c r="A36" s="7" t="s">
        <v>200</v>
      </c>
      <c r="B36" s="99" t="s">
        <v>46</v>
      </c>
      <c r="C36" s="71" t="s">
        <v>23</v>
      </c>
      <c r="D36" s="172" t="s">
        <v>163</v>
      </c>
      <c r="E36" s="74" t="s">
        <v>206</v>
      </c>
      <c r="F36" s="67"/>
      <c r="G36" s="101" t="s">
        <v>69</v>
      </c>
      <c r="H36" s="101" t="s">
        <v>69</v>
      </c>
      <c r="I36" s="101" t="s">
        <v>69</v>
      </c>
      <c r="J36" s="177">
        <v>3628</v>
      </c>
      <c r="K36" s="178">
        <v>4</v>
      </c>
      <c r="L36" s="179">
        <f>J36*K36</f>
        <v>14512</v>
      </c>
      <c r="M36" s="51"/>
      <c r="N36" s="51"/>
      <c r="O36" s="180">
        <f>L36+M36+N36</f>
        <v>14512</v>
      </c>
      <c r="P36" s="49"/>
      <c r="Q36" s="49"/>
      <c r="R36" s="49"/>
      <c r="S36" s="49"/>
      <c r="T36" s="131"/>
      <c r="U36" s="50"/>
    </row>
    <row r="37" spans="1:21" ht="31.5" customHeight="1">
      <c r="A37" s="45"/>
      <c r="B37" s="71"/>
      <c r="C37" s="71"/>
      <c r="D37" s="50"/>
      <c r="E37" s="74"/>
      <c r="F37" s="67"/>
      <c r="G37" s="66"/>
      <c r="H37" s="66"/>
      <c r="I37" s="45"/>
      <c r="J37" s="51"/>
      <c r="K37" s="66"/>
      <c r="L37" s="51"/>
      <c r="M37" s="51"/>
      <c r="N37" s="51"/>
      <c r="O37" s="75"/>
      <c r="P37" s="49"/>
      <c r="Q37" s="49"/>
      <c r="R37" s="49"/>
      <c r="S37" s="49"/>
      <c r="T37" s="131"/>
      <c r="U37" s="50"/>
    </row>
    <row r="38" spans="1:21" ht="31.5" customHeight="1">
      <c r="A38" s="7" t="s">
        <v>200</v>
      </c>
      <c r="B38" s="99" t="s">
        <v>46</v>
      </c>
      <c r="C38" s="71" t="s">
        <v>210</v>
      </c>
      <c r="D38" s="172" t="s">
        <v>166</v>
      </c>
      <c r="E38" s="74" t="s">
        <v>224</v>
      </c>
      <c r="F38" s="67"/>
      <c r="G38" s="101" t="s">
        <v>69</v>
      </c>
      <c r="H38" s="101" t="s">
        <v>69</v>
      </c>
      <c r="I38" s="101" t="s">
        <v>69</v>
      </c>
      <c r="J38" s="177">
        <v>1200</v>
      </c>
      <c r="K38" s="178">
        <v>2</v>
      </c>
      <c r="L38" s="197">
        <f>J38*K38</f>
        <v>2400</v>
      </c>
      <c r="M38" s="190">
        <v>0</v>
      </c>
      <c r="N38" s="190">
        <v>0</v>
      </c>
      <c r="O38" s="180">
        <f>L38+M38+N38</f>
        <v>2400</v>
      </c>
      <c r="P38" s="49"/>
      <c r="Q38" s="49"/>
      <c r="R38" s="49"/>
      <c r="S38" s="49"/>
      <c r="T38" s="131"/>
      <c r="U38" s="50"/>
    </row>
    <row r="39" spans="1:21" ht="31.5" customHeight="1">
      <c r="A39" s="7" t="s">
        <v>200</v>
      </c>
      <c r="B39" s="99" t="s">
        <v>46</v>
      </c>
      <c r="C39" s="71" t="s">
        <v>210</v>
      </c>
      <c r="D39" s="172" t="s">
        <v>167</v>
      </c>
      <c r="E39" s="74" t="s">
        <v>225</v>
      </c>
      <c r="F39" s="67"/>
      <c r="G39" s="101" t="s">
        <v>69</v>
      </c>
      <c r="H39" s="101" t="s">
        <v>69</v>
      </c>
      <c r="I39" s="101" t="s">
        <v>69</v>
      </c>
      <c r="J39" s="177">
        <v>232.95</v>
      </c>
      <c r="K39" s="178">
        <v>1</v>
      </c>
      <c r="L39" s="179">
        <f>J39*K39</f>
        <v>232.95</v>
      </c>
      <c r="M39" s="190">
        <v>0</v>
      </c>
      <c r="N39" s="190">
        <v>0</v>
      </c>
      <c r="O39" s="180">
        <f>L39+M39+N39</f>
        <v>232.95</v>
      </c>
      <c r="P39" s="49"/>
      <c r="Q39" s="49"/>
      <c r="R39" s="49"/>
      <c r="S39" s="49"/>
      <c r="T39" s="131"/>
      <c r="U39" s="50"/>
    </row>
    <row r="40" spans="1:21" ht="31.5" customHeight="1">
      <c r="A40" s="7" t="s">
        <v>200</v>
      </c>
      <c r="B40" s="99" t="s">
        <v>46</v>
      </c>
      <c r="C40" s="71" t="s">
        <v>210</v>
      </c>
      <c r="D40" s="172" t="s">
        <v>168</v>
      </c>
      <c r="E40" s="74" t="s">
        <v>226</v>
      </c>
      <c r="F40" s="67"/>
      <c r="G40" s="101" t="s">
        <v>69</v>
      </c>
      <c r="H40" s="101" t="s">
        <v>69</v>
      </c>
      <c r="I40" s="101" t="s">
        <v>69</v>
      </c>
      <c r="J40" s="177" t="s">
        <v>169</v>
      </c>
      <c r="K40" s="178">
        <v>0</v>
      </c>
      <c r="L40" s="179" t="s">
        <v>69</v>
      </c>
      <c r="M40" s="190">
        <v>0</v>
      </c>
      <c r="N40" s="190">
        <v>0</v>
      </c>
      <c r="O40" s="190">
        <v>0</v>
      </c>
      <c r="P40" s="49"/>
      <c r="Q40" s="49"/>
      <c r="R40" s="49"/>
      <c r="S40" s="49"/>
      <c r="T40" s="131"/>
      <c r="U40" s="50"/>
    </row>
    <row r="41" spans="1:21" ht="31.5" customHeight="1">
      <c r="A41" s="7" t="s">
        <v>200</v>
      </c>
      <c r="B41" s="99" t="s">
        <v>46</v>
      </c>
      <c r="C41" s="71" t="s">
        <v>210</v>
      </c>
      <c r="D41" s="172" t="s">
        <v>170</v>
      </c>
      <c r="E41" s="74" t="s">
        <v>227</v>
      </c>
      <c r="F41" s="67"/>
      <c r="G41" s="101" t="s">
        <v>69</v>
      </c>
      <c r="H41" s="101" t="s">
        <v>69</v>
      </c>
      <c r="I41" s="101" t="s">
        <v>69</v>
      </c>
      <c r="J41" s="177">
        <v>1200</v>
      </c>
      <c r="K41" s="178">
        <v>10</v>
      </c>
      <c r="L41" s="179">
        <f>J41*K41</f>
        <v>12000</v>
      </c>
      <c r="M41" s="190">
        <v>0</v>
      </c>
      <c r="N41" s="190">
        <v>0</v>
      </c>
      <c r="O41" s="180">
        <f>L41+M41+N41</f>
        <v>12000</v>
      </c>
      <c r="P41" s="49"/>
      <c r="Q41" s="49"/>
      <c r="R41" s="49"/>
      <c r="S41" s="49"/>
      <c r="T41" s="130"/>
      <c r="U41" s="50"/>
    </row>
    <row r="42" spans="3:21" ht="31.5" customHeight="1">
      <c r="C42" s="71"/>
      <c r="D42" s="50"/>
      <c r="E42" s="74"/>
      <c r="F42" s="67"/>
      <c r="G42" s="66"/>
      <c r="H42" s="66"/>
      <c r="I42" s="45"/>
      <c r="J42" s="51"/>
      <c r="K42" s="66"/>
      <c r="L42" s="51"/>
      <c r="M42" s="51"/>
      <c r="N42" s="51"/>
      <c r="O42" s="75"/>
      <c r="P42" s="49"/>
      <c r="Q42" s="49"/>
      <c r="R42" s="49"/>
      <c r="S42" s="49"/>
      <c r="T42" s="130"/>
      <c r="U42" s="50"/>
    </row>
    <row r="43" spans="1:21" ht="31.5" customHeight="1">
      <c r="A43" s="45"/>
      <c r="B43" s="71"/>
      <c r="C43" s="71"/>
      <c r="D43" s="50"/>
      <c r="E43" s="74"/>
      <c r="F43" s="67"/>
      <c r="G43" s="66"/>
      <c r="H43" s="66"/>
      <c r="I43" s="45"/>
      <c r="J43" s="51"/>
      <c r="K43" s="66"/>
      <c r="L43" s="51"/>
      <c r="M43" s="51"/>
      <c r="N43" s="51"/>
      <c r="O43" s="75"/>
      <c r="P43" s="49"/>
      <c r="Q43" s="49"/>
      <c r="R43" s="49"/>
      <c r="S43" s="49"/>
      <c r="T43" s="130"/>
      <c r="U43" s="50"/>
    </row>
    <row r="44" spans="1:21" ht="31.5" customHeight="1">
      <c r="A44" s="45"/>
      <c r="B44" s="71"/>
      <c r="C44" s="71"/>
      <c r="D44" s="50"/>
      <c r="E44" s="74"/>
      <c r="F44" s="67"/>
      <c r="G44" s="66"/>
      <c r="H44" s="66"/>
      <c r="I44" s="45"/>
      <c r="J44" s="51"/>
      <c r="K44" s="66"/>
      <c r="L44" s="51"/>
      <c r="M44" s="51"/>
      <c r="N44" s="51"/>
      <c r="O44" s="75"/>
      <c r="P44" s="49"/>
      <c r="Q44" s="49"/>
      <c r="R44" s="49"/>
      <c r="S44" s="49"/>
      <c r="T44" s="130"/>
      <c r="U44" s="50"/>
    </row>
    <row r="45" spans="1:21" ht="31.5" customHeight="1">
      <c r="A45" s="45"/>
      <c r="B45" s="71"/>
      <c r="C45" s="71"/>
      <c r="D45" s="50"/>
      <c r="E45" s="74"/>
      <c r="F45" s="67"/>
      <c r="G45" s="66"/>
      <c r="H45" s="66"/>
      <c r="I45" s="45"/>
      <c r="J45" s="51"/>
      <c r="K45" s="66"/>
      <c r="L45" s="51"/>
      <c r="M45" s="51"/>
      <c r="N45" s="51"/>
      <c r="O45" s="75"/>
      <c r="P45" s="49"/>
      <c r="Q45" s="49"/>
      <c r="R45" s="49"/>
      <c r="S45" s="49"/>
      <c r="T45" s="130"/>
      <c r="U45" s="50"/>
    </row>
    <row r="46" spans="1:21" ht="31.5" customHeight="1">
      <c r="A46" s="45"/>
      <c r="B46" s="71"/>
      <c r="C46" s="71"/>
      <c r="D46" s="50"/>
      <c r="E46" s="74"/>
      <c r="F46" s="67"/>
      <c r="G46" s="66"/>
      <c r="H46" s="66"/>
      <c r="I46" s="45"/>
      <c r="J46" s="51"/>
      <c r="K46" s="66"/>
      <c r="L46" s="51"/>
      <c r="M46" s="51"/>
      <c r="N46" s="51"/>
      <c r="O46" s="75"/>
      <c r="P46" s="49"/>
      <c r="Q46" s="49"/>
      <c r="R46" s="49"/>
      <c r="S46" s="49"/>
      <c r="T46" s="130"/>
      <c r="U46" s="50"/>
    </row>
    <row r="47" spans="1:21" ht="31.5" customHeight="1" thickBot="1">
      <c r="A47" s="45"/>
      <c r="B47" s="71"/>
      <c r="C47" s="71"/>
      <c r="D47" s="50"/>
      <c r="E47" s="74"/>
      <c r="F47" s="67"/>
      <c r="G47" s="66"/>
      <c r="H47" s="66"/>
      <c r="I47" s="45"/>
      <c r="J47" s="51"/>
      <c r="K47" s="66"/>
      <c r="L47" s="51"/>
      <c r="M47" s="51"/>
      <c r="N47" s="51"/>
      <c r="O47" s="75"/>
      <c r="P47" s="49"/>
      <c r="Q47" s="49"/>
      <c r="R47" s="49"/>
      <c r="S47" s="49"/>
      <c r="T47" s="130"/>
      <c r="U47" s="50"/>
    </row>
    <row r="48" spans="1:21" ht="31.5" customHeight="1" thickBot="1">
      <c r="A48" s="218" t="s">
        <v>171</v>
      </c>
      <c r="B48" s="219"/>
      <c r="C48" s="219"/>
      <c r="D48" s="219"/>
      <c r="E48" s="219"/>
      <c r="F48" s="219"/>
      <c r="G48" s="219"/>
      <c r="H48" s="219"/>
      <c r="I48" s="219"/>
      <c r="J48" s="219"/>
      <c r="K48" s="219"/>
      <c r="L48" s="219"/>
      <c r="M48" s="219"/>
      <c r="N48" s="220"/>
      <c r="O48" s="103">
        <f>SUM(O6:O47)</f>
        <v>309587.8825</v>
      </c>
      <c r="P48" s="104"/>
      <c r="Q48" s="105"/>
      <c r="R48" s="105"/>
      <c r="S48" s="105"/>
      <c r="T48" s="132"/>
      <c r="U48" s="133"/>
    </row>
    <row r="49" spans="1:21" ht="31.5" customHeight="1">
      <c r="A49" s="47"/>
      <c r="B49" s="47"/>
      <c r="C49" s="47"/>
      <c r="D49" s="47"/>
      <c r="E49" s="47"/>
      <c r="F49" s="47"/>
      <c r="G49" s="48"/>
      <c r="H49" s="48"/>
      <c r="I49" s="48"/>
      <c r="J49" s="47"/>
      <c r="K49" s="47"/>
      <c r="L49" s="47"/>
      <c r="M49" s="47"/>
      <c r="N49" s="47"/>
      <c r="O49" s="61" t="s">
        <v>155</v>
      </c>
      <c r="P49" s="61" t="s">
        <v>155</v>
      </c>
      <c r="Q49" s="48"/>
      <c r="R49" s="48"/>
      <c r="S49" s="48"/>
      <c r="T49" s="47"/>
      <c r="U49" s="173"/>
    </row>
  </sheetData>
  <sheetProtection/>
  <mergeCells count="7">
    <mergeCell ref="A48:N48"/>
    <mergeCell ref="U4:U5"/>
    <mergeCell ref="B1:O1"/>
    <mergeCell ref="B2:S2"/>
    <mergeCell ref="B3:S3"/>
    <mergeCell ref="A4:O4"/>
    <mergeCell ref="P4:T4"/>
  </mergeCells>
  <dataValidations count="1">
    <dataValidation allowBlank="1" showInputMessage="1" showErrorMessage="1" promptTitle="Enter Justification" sqref="E6"/>
  </dataValidations>
  <printOptions/>
  <pageMargins left="0.7" right="0.7" top="0.75" bottom="0.75" header="0.3" footer="0.3"/>
  <pageSetup horizontalDpi="600" verticalDpi="600" orientation="landscape"/>
</worksheet>
</file>

<file path=xl/worksheets/sheet3.xml><?xml version="1.0" encoding="utf-8"?>
<worksheet xmlns="http://schemas.openxmlformats.org/spreadsheetml/2006/main" xmlns:r="http://schemas.openxmlformats.org/officeDocument/2006/relationships">
  <dimension ref="A1:T9"/>
  <sheetViews>
    <sheetView zoomScalePageLayoutView="0" workbookViewId="0" topLeftCell="A3">
      <selection activeCell="L5" sqref="L5"/>
    </sheetView>
  </sheetViews>
  <sheetFormatPr defaultColWidth="8.875" defaultRowHeight="15.75"/>
  <cols>
    <col min="1" max="1" width="8.875" style="1" customWidth="1"/>
    <col min="2" max="2" width="9.625" style="1" customWidth="1"/>
    <col min="3" max="3" width="9.625" style="2" customWidth="1"/>
    <col min="4" max="4" width="31.00390625" style="1" customWidth="1"/>
    <col min="5" max="5" width="31.00390625" style="2" customWidth="1"/>
    <col min="6" max="6" width="8.375" style="1" customWidth="1"/>
    <col min="7" max="7" width="9.625" style="1" customWidth="1"/>
    <col min="8" max="8" width="8.375" style="1" customWidth="1"/>
    <col min="9" max="9" width="9.00390625" style="1" customWidth="1"/>
    <col min="10" max="10" width="6.00390625" style="1" customWidth="1"/>
    <col min="11" max="11" width="8.375" style="1" customWidth="1"/>
    <col min="12" max="13" width="8.375" style="2" customWidth="1"/>
    <col min="14" max="14" width="10.875" style="1" customWidth="1"/>
    <col min="15" max="18" width="8.875" style="5" customWidth="1"/>
    <col min="19" max="19" width="12.375" style="1" bestFit="1" customWidth="1"/>
    <col min="20" max="20" width="16.125" style="1" customWidth="1"/>
    <col min="21" max="16384" width="8.875" style="1" customWidth="1"/>
  </cols>
  <sheetData>
    <row r="1" spans="2:14" ht="13.5">
      <c r="B1" s="227" t="s">
        <v>0</v>
      </c>
      <c r="C1" s="227"/>
      <c r="D1" s="227"/>
      <c r="E1" s="227"/>
      <c r="F1" s="227"/>
      <c r="G1" s="227"/>
      <c r="H1" s="227"/>
      <c r="I1" s="227"/>
      <c r="J1" s="227"/>
      <c r="K1" s="227"/>
      <c r="L1" s="227"/>
      <c r="M1" s="227"/>
      <c r="N1" s="227"/>
    </row>
    <row r="2" spans="2:18" ht="36" customHeight="1">
      <c r="B2" s="228" t="s">
        <v>25</v>
      </c>
      <c r="C2" s="229"/>
      <c r="D2" s="230"/>
      <c r="E2" s="230"/>
      <c r="F2" s="230"/>
      <c r="G2" s="230"/>
      <c r="H2" s="230"/>
      <c r="I2" s="230"/>
      <c r="J2" s="230"/>
      <c r="K2" s="230"/>
      <c r="L2" s="230"/>
      <c r="M2" s="230"/>
      <c r="N2" s="230"/>
      <c r="O2" s="230"/>
      <c r="P2" s="230"/>
      <c r="Q2" s="230"/>
      <c r="R2" s="231"/>
    </row>
    <row r="3" spans="2:18" ht="27" customHeight="1" thickBot="1">
      <c r="B3" s="222" t="s">
        <v>15</v>
      </c>
      <c r="C3" s="223"/>
      <c r="D3" s="224"/>
      <c r="E3" s="224"/>
      <c r="F3" s="224"/>
      <c r="G3" s="224"/>
      <c r="H3" s="224"/>
      <c r="I3" s="224"/>
      <c r="J3" s="224"/>
      <c r="K3" s="224"/>
      <c r="L3" s="224"/>
      <c r="M3" s="224"/>
      <c r="N3" s="224"/>
      <c r="O3" s="224"/>
      <c r="P3" s="224"/>
      <c r="Q3" s="224"/>
      <c r="R3" s="224"/>
    </row>
    <row r="4" spans="2:20" ht="21" customHeight="1" thickBot="1">
      <c r="B4" s="17"/>
      <c r="C4" s="174"/>
      <c r="D4" s="18"/>
      <c r="E4" s="18"/>
      <c r="F4" s="18"/>
      <c r="G4" s="18"/>
      <c r="H4" s="18"/>
      <c r="I4" s="18"/>
      <c r="J4" s="18"/>
      <c r="K4" s="18"/>
      <c r="L4" s="18"/>
      <c r="M4" s="18"/>
      <c r="N4" s="18"/>
      <c r="O4" s="232" t="s">
        <v>13</v>
      </c>
      <c r="P4" s="233"/>
      <c r="Q4" s="233"/>
      <c r="R4" s="233"/>
      <c r="S4" s="233"/>
      <c r="T4" s="31"/>
    </row>
    <row r="5" spans="1:20" s="3" customFormat="1" ht="69" thickBot="1">
      <c r="A5" s="109" t="s">
        <v>9</v>
      </c>
      <c r="B5" s="27" t="s">
        <v>21</v>
      </c>
      <c r="C5" s="110" t="s">
        <v>198</v>
      </c>
      <c r="D5" s="109" t="s">
        <v>16</v>
      </c>
      <c r="E5" s="109" t="s">
        <v>195</v>
      </c>
      <c r="F5" s="109" t="s">
        <v>6</v>
      </c>
      <c r="G5" s="109" t="s">
        <v>5</v>
      </c>
      <c r="H5" s="109" t="s">
        <v>7</v>
      </c>
      <c r="I5" s="109" t="s">
        <v>1</v>
      </c>
      <c r="J5" s="109" t="s">
        <v>2</v>
      </c>
      <c r="K5" s="109" t="s">
        <v>18</v>
      </c>
      <c r="L5" s="109" t="s">
        <v>199</v>
      </c>
      <c r="M5" s="109" t="s">
        <v>20</v>
      </c>
      <c r="N5" s="109" t="s">
        <v>3</v>
      </c>
      <c r="O5" s="25" t="s">
        <v>10</v>
      </c>
      <c r="P5" s="25" t="s">
        <v>11</v>
      </c>
      <c r="Q5" s="25" t="s">
        <v>22</v>
      </c>
      <c r="R5" s="25" t="s">
        <v>12</v>
      </c>
      <c r="S5" s="26" t="s">
        <v>23</v>
      </c>
      <c r="T5" s="32" t="s">
        <v>24</v>
      </c>
    </row>
    <row r="6" spans="1:20" s="3" customFormat="1" ht="44.25" customHeight="1">
      <c r="A6" s="12"/>
      <c r="B6" s="13"/>
      <c r="C6" s="175"/>
      <c r="D6" s="38"/>
      <c r="E6" s="172"/>
      <c r="F6" s="10"/>
      <c r="G6" s="10"/>
      <c r="H6" s="10"/>
      <c r="I6" s="15"/>
      <c r="J6" s="14"/>
      <c r="K6" s="15">
        <f>I6*J6</f>
        <v>0</v>
      </c>
      <c r="L6" s="29"/>
      <c r="M6" s="29"/>
      <c r="N6" s="39">
        <f>K6+L6+M6</f>
        <v>0</v>
      </c>
      <c r="O6" s="33"/>
      <c r="P6" s="19"/>
      <c r="Q6" s="19"/>
      <c r="R6" s="19"/>
      <c r="S6" s="19"/>
      <c r="T6" s="34"/>
    </row>
    <row r="7" spans="1:20" s="3" customFormat="1" ht="52.5" customHeight="1">
      <c r="A7" s="7"/>
      <c r="B7" s="16"/>
      <c r="C7" s="175"/>
      <c r="D7" s="9"/>
      <c r="E7" s="172"/>
      <c r="F7" s="10"/>
      <c r="G7" s="10"/>
      <c r="H7" s="10"/>
      <c r="I7" s="15"/>
      <c r="J7" s="14"/>
      <c r="K7" s="15">
        <f>I7*J7</f>
        <v>0</v>
      </c>
      <c r="L7" s="29"/>
      <c r="M7" s="29"/>
      <c r="N7" s="6">
        <f>K7+L7+M7</f>
        <v>0</v>
      </c>
      <c r="O7" s="33"/>
      <c r="P7" s="19"/>
      <c r="Q7" s="19"/>
      <c r="R7" s="19"/>
      <c r="S7" s="20"/>
      <c r="T7" s="34"/>
    </row>
    <row r="8" spans="1:20" s="3" customFormat="1" ht="46.5" customHeight="1">
      <c r="A8" s="7"/>
      <c r="B8" s="16"/>
      <c r="C8" s="175"/>
      <c r="D8" s="9"/>
      <c r="E8" s="172"/>
      <c r="F8" s="10"/>
      <c r="G8" s="10"/>
      <c r="H8" s="10"/>
      <c r="I8" s="15"/>
      <c r="J8" s="14"/>
      <c r="K8" s="15">
        <f>I8*J8</f>
        <v>0</v>
      </c>
      <c r="L8" s="29"/>
      <c r="M8" s="29"/>
      <c r="N8" s="6">
        <f>K8+L8+M8</f>
        <v>0</v>
      </c>
      <c r="O8" s="33"/>
      <c r="P8" s="19"/>
      <c r="Q8" s="19"/>
      <c r="R8" s="19"/>
      <c r="S8" s="20"/>
      <c r="T8" s="34"/>
    </row>
    <row r="9" spans="1:20" ht="48.75" customHeight="1" thickBot="1">
      <c r="A9" s="21" t="s">
        <v>14</v>
      </c>
      <c r="B9" s="8"/>
      <c r="C9" s="11"/>
      <c r="D9" s="11"/>
      <c r="E9" s="172"/>
      <c r="F9" s="11"/>
      <c r="G9" s="11"/>
      <c r="H9" s="11"/>
      <c r="I9" s="11"/>
      <c r="J9" s="11"/>
      <c r="K9" s="11"/>
      <c r="L9" s="11"/>
      <c r="M9" s="11"/>
      <c r="N9" s="30">
        <f aca="true" t="shared" si="0" ref="N9:S9">SUM(N6:N8)</f>
        <v>0</v>
      </c>
      <c r="O9" s="35">
        <f t="shared" si="0"/>
        <v>0</v>
      </c>
      <c r="P9" s="36">
        <f t="shared" si="0"/>
        <v>0</v>
      </c>
      <c r="Q9" s="36">
        <f t="shared" si="0"/>
        <v>0</v>
      </c>
      <c r="R9" s="36">
        <f t="shared" si="0"/>
        <v>0</v>
      </c>
      <c r="S9" s="36">
        <f t="shared" si="0"/>
        <v>0</v>
      </c>
      <c r="T9" s="37"/>
    </row>
  </sheetData>
  <sheetProtection/>
  <mergeCells count="4">
    <mergeCell ref="B1:N1"/>
    <mergeCell ref="B2:R2"/>
    <mergeCell ref="B3:R3"/>
    <mergeCell ref="O4:S4"/>
  </mergeCells>
  <dataValidations count="1">
    <dataValidation allowBlank="1" showInputMessage="1" showErrorMessage="1" promptTitle="Enter Justification" sqref="E6"/>
  </dataValidations>
  <printOptions/>
  <pageMargins left="0.95" right="0.45" top="1" bottom="1" header="0.3" footer="0.3"/>
  <pageSetup orientation="landscape" scale="66"/>
</worksheet>
</file>

<file path=xl/worksheets/sheet4.xml><?xml version="1.0" encoding="utf-8"?>
<worksheet xmlns="http://schemas.openxmlformats.org/spreadsheetml/2006/main" xmlns:r="http://schemas.openxmlformats.org/officeDocument/2006/relationships">
  <dimension ref="A1:U13"/>
  <sheetViews>
    <sheetView zoomScalePageLayoutView="0" workbookViewId="0" topLeftCell="A2">
      <selection activeCell="M6" sqref="M6"/>
    </sheetView>
  </sheetViews>
  <sheetFormatPr defaultColWidth="11.00390625" defaultRowHeight="15.75"/>
  <cols>
    <col min="1" max="1" width="9.125" style="4" customWidth="1"/>
    <col min="2" max="3" width="12.125" style="0" customWidth="1"/>
    <col min="4" max="5" width="25.875" style="0" customWidth="1"/>
    <col min="6" max="6" width="8.875" style="0" customWidth="1"/>
    <col min="7" max="7" width="7.125" style="0" customWidth="1"/>
    <col min="8" max="8" width="9.625" style="0" customWidth="1"/>
    <col min="9" max="9" width="8.50390625" style="0" customWidth="1"/>
    <col min="10" max="10" width="12.00390625" style="0" customWidth="1"/>
    <col min="11" max="11" width="5.375" style="0" customWidth="1"/>
    <col min="12" max="12" width="12.125" style="0" customWidth="1"/>
    <col min="13" max="13" width="11.125" style="0" customWidth="1"/>
    <col min="14" max="14" width="9.00390625" style="0" customWidth="1"/>
    <col min="15" max="15" width="14.875" style="0" customWidth="1"/>
    <col min="16" max="16" width="9.00390625" style="0" customWidth="1"/>
    <col min="17" max="17" width="9.125" style="0" customWidth="1"/>
    <col min="18" max="18" width="24.125" style="0" customWidth="1"/>
  </cols>
  <sheetData>
    <row r="1" spans="2:13" ht="15.75">
      <c r="B1" s="238" t="s">
        <v>0</v>
      </c>
      <c r="C1" s="238"/>
      <c r="D1" s="238"/>
      <c r="E1" s="238"/>
      <c r="F1" s="238"/>
      <c r="G1" s="238"/>
      <c r="H1" s="238"/>
      <c r="I1" s="238"/>
      <c r="J1" s="238"/>
      <c r="K1" s="238"/>
      <c r="L1" s="238"/>
      <c r="M1" s="238"/>
    </row>
    <row r="2" spans="2:13" ht="15.75">
      <c r="B2" s="237" t="s">
        <v>26</v>
      </c>
      <c r="C2" s="237"/>
      <c r="D2" s="237"/>
      <c r="E2" s="237"/>
      <c r="F2" s="237"/>
      <c r="G2" s="237"/>
      <c r="H2" s="237"/>
      <c r="I2" s="237"/>
      <c r="J2" s="237"/>
      <c r="K2" s="237"/>
      <c r="L2" s="237"/>
      <c r="M2" s="237"/>
    </row>
    <row r="3" spans="2:17" ht="43.5" customHeight="1">
      <c r="B3" s="239" t="s">
        <v>27</v>
      </c>
      <c r="C3" s="240"/>
      <c r="D3" s="241"/>
      <c r="E3" s="241"/>
      <c r="F3" s="241"/>
      <c r="G3" s="241"/>
      <c r="H3" s="241"/>
      <c r="I3" s="241"/>
      <c r="J3" s="241"/>
      <c r="K3" s="241"/>
      <c r="L3" s="241"/>
      <c r="M3" s="241"/>
      <c r="N3" s="241"/>
      <c r="O3" s="241"/>
      <c r="P3" s="241"/>
      <c r="Q3" s="241"/>
    </row>
    <row r="4" spans="2:17" ht="55.5" customHeight="1">
      <c r="B4" s="242" t="s">
        <v>8</v>
      </c>
      <c r="C4" s="243"/>
      <c r="D4" s="244"/>
      <c r="E4" s="244"/>
      <c r="F4" s="244"/>
      <c r="G4" s="244"/>
      <c r="H4" s="244"/>
      <c r="I4" s="244"/>
      <c r="J4" s="244"/>
      <c r="K4" s="244"/>
      <c r="L4" s="244"/>
      <c r="M4" s="244"/>
      <c r="N4" s="244"/>
      <c r="O4" s="244"/>
      <c r="P4" s="244"/>
      <c r="Q4" s="244"/>
    </row>
    <row r="5" spans="1:20" s="47" customFormat="1" ht="31.5" customHeight="1">
      <c r="A5" s="213" t="s">
        <v>157</v>
      </c>
      <c r="B5" s="213"/>
      <c r="C5" s="213"/>
      <c r="D5" s="213"/>
      <c r="E5" s="213"/>
      <c r="F5" s="213"/>
      <c r="G5" s="213"/>
      <c r="H5" s="213"/>
      <c r="I5" s="213"/>
      <c r="J5" s="213"/>
      <c r="K5" s="213"/>
      <c r="L5" s="213"/>
      <c r="M5" s="213"/>
      <c r="N5" s="213"/>
      <c r="O5" s="213"/>
      <c r="P5" s="245" t="s">
        <v>13</v>
      </c>
      <c r="Q5" s="245"/>
      <c r="R5" s="245"/>
      <c r="S5" s="245"/>
      <c r="T5" s="245"/>
    </row>
    <row r="6" spans="1:21" s="23" customFormat="1" ht="64.5">
      <c r="A6" s="109" t="s">
        <v>28</v>
      </c>
      <c r="B6" s="110" t="s">
        <v>156</v>
      </c>
      <c r="C6" s="110" t="s">
        <v>198</v>
      </c>
      <c r="D6" s="111" t="s">
        <v>172</v>
      </c>
      <c r="E6" s="111" t="s">
        <v>195</v>
      </c>
      <c r="F6" s="109" t="s">
        <v>17</v>
      </c>
      <c r="G6" s="109" t="s">
        <v>6</v>
      </c>
      <c r="H6" s="109" t="s">
        <v>5</v>
      </c>
      <c r="I6" s="109" t="s">
        <v>7</v>
      </c>
      <c r="J6" s="109" t="s">
        <v>1</v>
      </c>
      <c r="K6" s="109" t="s">
        <v>29</v>
      </c>
      <c r="L6" s="112" t="s">
        <v>18</v>
      </c>
      <c r="M6" s="109" t="s">
        <v>199</v>
      </c>
      <c r="N6" s="109" t="s">
        <v>20</v>
      </c>
      <c r="O6" s="109" t="s">
        <v>3</v>
      </c>
      <c r="P6" s="22" t="s">
        <v>10</v>
      </c>
      <c r="Q6" s="22" t="s">
        <v>11</v>
      </c>
      <c r="R6" s="22" t="s">
        <v>22</v>
      </c>
      <c r="S6" s="22" t="s">
        <v>12</v>
      </c>
      <c r="T6" s="22" t="s">
        <v>23</v>
      </c>
      <c r="U6" s="28" t="s">
        <v>24</v>
      </c>
    </row>
    <row r="7" spans="1:20" s="47" customFormat="1" ht="13.5">
      <c r="A7" s="45"/>
      <c r="B7" s="71"/>
      <c r="C7" s="71"/>
      <c r="D7" s="56"/>
      <c r="E7" s="56"/>
      <c r="F7" s="57"/>
      <c r="G7" s="57"/>
      <c r="H7" s="57"/>
      <c r="I7" s="57"/>
      <c r="J7" s="62"/>
      <c r="K7" s="45"/>
      <c r="L7" s="63"/>
      <c r="M7" s="63"/>
      <c r="N7" s="63"/>
      <c r="O7" s="64"/>
      <c r="P7" s="65"/>
      <c r="Q7" s="68"/>
      <c r="R7" s="49"/>
      <c r="S7" s="49"/>
      <c r="T7" s="69"/>
    </row>
    <row r="8" spans="1:20" s="47" customFormat="1" ht="13.5">
      <c r="A8" s="45"/>
      <c r="B8" s="71"/>
      <c r="C8" s="71"/>
      <c r="D8" s="56"/>
      <c r="E8" s="56"/>
      <c r="F8" s="57"/>
      <c r="G8" s="57"/>
      <c r="H8" s="57"/>
      <c r="I8" s="57"/>
      <c r="J8" s="62"/>
      <c r="K8" s="45"/>
      <c r="L8" s="63"/>
      <c r="M8" s="63"/>
      <c r="N8" s="63"/>
      <c r="O8" s="64"/>
      <c r="P8" s="65"/>
      <c r="Q8" s="68"/>
      <c r="R8" s="49"/>
      <c r="S8" s="49"/>
      <c r="T8" s="69"/>
    </row>
    <row r="9" spans="1:20" s="47" customFormat="1" ht="13.5">
      <c r="A9" s="45"/>
      <c r="B9" s="73"/>
      <c r="C9" s="73"/>
      <c r="D9" s="56"/>
      <c r="E9" s="56"/>
      <c r="F9" s="57"/>
      <c r="G9" s="57"/>
      <c r="H9" s="57"/>
      <c r="I9" s="56"/>
      <c r="J9" s="59"/>
      <c r="K9" s="58"/>
      <c r="L9" s="63"/>
      <c r="M9" s="63"/>
      <c r="N9" s="63"/>
      <c r="O9" s="64"/>
      <c r="P9" s="65"/>
      <c r="Q9" s="68"/>
      <c r="R9" s="49"/>
      <c r="S9" s="49"/>
      <c r="T9" s="69"/>
    </row>
    <row r="10" spans="1:20" s="23" customFormat="1" ht="20.25" customHeight="1">
      <c r="A10" s="45"/>
      <c r="B10" s="73"/>
      <c r="C10" s="73"/>
      <c r="D10" s="56"/>
      <c r="E10" s="56"/>
      <c r="F10" s="57"/>
      <c r="G10" s="57"/>
      <c r="H10" s="57"/>
      <c r="I10" s="56"/>
      <c r="J10" s="59"/>
      <c r="K10" s="60"/>
      <c r="L10" s="63"/>
      <c r="M10" s="63"/>
      <c r="N10" s="63"/>
      <c r="O10" s="64"/>
      <c r="P10" s="22"/>
      <c r="Q10" s="22"/>
      <c r="R10" s="22"/>
      <c r="S10" s="22"/>
      <c r="T10" s="69"/>
    </row>
    <row r="11" spans="1:20" s="47" customFormat="1" ht="15" thickBot="1">
      <c r="A11" s="45"/>
      <c r="B11" s="73"/>
      <c r="C11" s="73"/>
      <c r="D11" s="56"/>
      <c r="E11" s="56"/>
      <c r="F11" s="57"/>
      <c r="G11" s="57"/>
      <c r="H11" s="57"/>
      <c r="I11" s="56"/>
      <c r="J11" s="59"/>
      <c r="K11" s="58"/>
      <c r="L11" s="63"/>
      <c r="M11" s="63"/>
      <c r="N11" s="63"/>
      <c r="O11" s="64"/>
      <c r="P11" s="234" t="s">
        <v>173</v>
      </c>
      <c r="Q11" s="235"/>
      <c r="R11" s="235"/>
      <c r="S11" s="235"/>
      <c r="T11" s="236"/>
    </row>
    <row r="12" spans="1:20" s="107" customFormat="1" ht="27.75" customHeight="1" thickBot="1">
      <c r="A12" s="218" t="s">
        <v>171</v>
      </c>
      <c r="B12" s="219"/>
      <c r="C12" s="219"/>
      <c r="D12" s="219"/>
      <c r="E12" s="219"/>
      <c r="F12" s="219"/>
      <c r="G12" s="219"/>
      <c r="H12" s="219"/>
      <c r="I12" s="219"/>
      <c r="J12" s="219"/>
      <c r="K12" s="219"/>
      <c r="L12" s="219"/>
      <c r="M12" s="219"/>
      <c r="N12" s="220"/>
      <c r="O12" s="103">
        <f>SUM(O7:O11)</f>
        <v>0</v>
      </c>
      <c r="P12" s="104"/>
      <c r="Q12" s="105"/>
      <c r="R12" s="105"/>
      <c r="S12" s="105"/>
      <c r="T12" s="106"/>
    </row>
    <row r="13" ht="15.75">
      <c r="M13" s="116" t="s">
        <v>4</v>
      </c>
    </row>
  </sheetData>
  <sheetProtection/>
  <mergeCells count="8">
    <mergeCell ref="P11:T11"/>
    <mergeCell ref="A12:N12"/>
    <mergeCell ref="B2:M2"/>
    <mergeCell ref="B1:M1"/>
    <mergeCell ref="B3:Q3"/>
    <mergeCell ref="B4:Q4"/>
    <mergeCell ref="A5:O5"/>
    <mergeCell ref="P5:T5"/>
  </mergeCells>
  <dataValidations count="1">
    <dataValidation allowBlank="1" showInputMessage="1" showErrorMessage="1" promptTitle="Enter Justification" sqref="E7"/>
  </dataValidations>
  <printOptions/>
  <pageMargins left="1" right="0.5" top="1" bottom="1" header="0.5" footer="0.5"/>
  <pageSetup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FHDA Community College District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Coleen Lee-Wheat</dc:creator>
  <cp:keywords/>
  <dc:description/>
  <cp:lastModifiedBy>Microsoft Office User</cp:lastModifiedBy>
  <cp:lastPrinted>2019-11-14T21:13:43Z</cp:lastPrinted>
  <dcterms:created xsi:type="dcterms:W3CDTF">2016-03-02T05:06:15Z</dcterms:created>
  <dcterms:modified xsi:type="dcterms:W3CDTF">2020-02-18T23:10:55Z</dcterms:modified>
  <cp:category/>
  <cp:version/>
  <cp:contentType/>
  <cp:contentStatus/>
</cp:coreProperties>
</file>